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hamannet.sharepoint.com/sites/Research/Shared Documents/Research/معلومات/ق.بيانات/06ب.اصدارات/2024/FINAL/"/>
    </mc:Choice>
  </mc:AlternateContent>
  <xr:revisionPtr revIDLastSave="2636" documentId="8_{88FCDC8F-E58C-4048-97C9-45E07579DA98}" xr6:coauthVersionLast="47" xr6:coauthVersionMax="47" xr10:uidLastSave="{17767073-C59A-4EE1-B4EB-0C261D00E713}"/>
  <bookViews>
    <workbookView xWindow="-120" yWindow="-120" windowWidth="29040" windowHeight="15720" firstSheet="4" activeTab="5" xr2:uid="{00000000-000D-0000-FFFF-FFFF00000000}"/>
  </bookViews>
  <sheets>
    <sheet name="Database Description" sheetId="15" r:id="rId1"/>
    <sheet name="Content" sheetId="16" r:id="rId2"/>
    <sheet name="Dhaman's Operations 2008-23" sheetId="17" r:id="rId3"/>
    <sheet name="Dhaman Operations (as exporter)" sheetId="18" r:id="rId4"/>
    <sheet name="Dhaman's Operations as importer" sheetId="24" r:id="rId5"/>
    <sheet name="Sectoral Distribution " sheetId="25" r:id="rId6"/>
    <sheet name="Outstading Commitments" sheetId="26" r:id="rId7"/>
    <sheet name=" Dhaman 1975-2023" sheetId="27" r:id="rId8"/>
    <sheet name="ج26 ش 18" sheetId="4" state="hidden" r:id="rId9"/>
  </sheets>
  <externalReferences>
    <externalReference r:id="rId10"/>
    <externalReference r:id="rId11"/>
  </externalReferences>
  <definedNames>
    <definedName name="__123Graph_ATEST1" localSheetId="7" hidden="1">[1]REER!$AZ$144:$AZ$210</definedName>
    <definedName name="__123Graph_ATEST1" localSheetId="4" hidden="1">#REF!</definedName>
    <definedName name="__123Graph_ATEST1" hidden="1">[1]REER!$AZ$144:$AZ$210</definedName>
    <definedName name="_xlnm._FilterDatabase" localSheetId="4" hidden="1">'Dhaman''s Operations as importer'!$D$87:$F$87</definedName>
    <definedName name="cg" localSheetId="4">#REF!</definedName>
    <definedName name="cg">#REF!</definedName>
    <definedName name="Chart">"Chart"</definedName>
    <definedName name="currency" localSheetId="7">IF(ISNA(VLOOKUP([2]InputBasics!$C$2,[2]LookUp!$E$2:$E$34,1,FALSE)),IF(ISNA(VLOOKUP([2]InputBasics!$C$2,[2]LookUp!$F$2:$F$44,1,FALSE)),"XDC","EUR"),"USD")</definedName>
    <definedName name="currency" localSheetId="4">IF(ISNA(VLOOKUP(#REF!,#REF!,1,FALSE)),IF(ISNA(VLOOKUP(#REF!,#REF!,1,FALSE)),"XDC","EUR"),"USD")</definedName>
    <definedName name="currency">IF(ISNA(VLOOKUP([2]InputBasics!$C$2,[2]LookUp!$E$2:$E$34,1,FALSE)),IF(ISNA(VLOOKUP([2]InputBasics!$C$2,[2]LookUp!$F$2:$F$44,1,FALSE)),"XDC","EUR"),"USD")</definedName>
    <definedName name="dadadada" localSheetId="7">#REF!</definedName>
    <definedName name="dadadada" localSheetId="4">#REF!</definedName>
    <definedName name="dadadada">#REF!</definedName>
    <definedName name="Data_Month_TXT" localSheetId="4">#REF!</definedName>
    <definedName name="Data_Month_TXT">#REF!</definedName>
    <definedName name="Description" localSheetId="4">#REF!</definedName>
    <definedName name="Description">#REF!</definedName>
    <definedName name="description2">#REF!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Mycountries" localSheetId="7">#REF!</definedName>
    <definedName name="Mycountries" localSheetId="4">#REF!</definedName>
    <definedName name="Mycountries">#REF!</definedName>
    <definedName name="nnnnn" localSheetId="4">#REF!</definedName>
    <definedName name="nnnnn">#REF!</definedName>
    <definedName name="PieChart">"PieChart"</definedName>
    <definedName name="_xlnm.Print_Area" localSheetId="7">' Dhaman 1975-2023'!$B$2:$K$39</definedName>
    <definedName name="_xlnm.Print_Area" localSheetId="1">Content!$C$2:$E$18</definedName>
    <definedName name="_xlnm.Print_Area" localSheetId="0">'Database Description'!$B$4:$C$8</definedName>
    <definedName name="_xlnm.Print_Area" localSheetId="3">'Dhaman Operations (as exporter)'!$A$1:$U$20</definedName>
    <definedName name="_xlnm.Print_Area" localSheetId="2">'Dhaman''s Operations 2008-23'!$B$2:$S$8</definedName>
    <definedName name="_xlnm.Print_Area" localSheetId="4">'Dhaman''s Operations as importer'!$B$3:$V$33</definedName>
    <definedName name="_xlnm.Print_Area" localSheetId="6">'Outstading Commitments'!$B$2:$G$33</definedName>
    <definedName name="_xlnm.Print_Area" localSheetId="5">'Sectoral Distribution '!$A$1:$E$13</definedName>
    <definedName name="_xlnm.Print_Area" localSheetId="8">'ج26 ش 18'!$A$9:$L$67</definedName>
    <definedName name="Series">"Series"</definedName>
    <definedName name="Table">"Table"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7" l="1"/>
  <c r="J15" i="27"/>
  <c r="E17" i="27"/>
  <c r="H17" i="27"/>
  <c r="J19" i="27"/>
  <c r="E24" i="27"/>
  <c r="H24" i="27"/>
  <c r="C29" i="27"/>
  <c r="E10" i="27" s="1"/>
  <c r="E29" i="27"/>
  <c r="F29" i="27"/>
  <c r="H8" i="27" s="1"/>
  <c r="E31" i="27"/>
  <c r="H31" i="27"/>
  <c r="J31" i="27"/>
  <c r="E32" i="27"/>
  <c r="H32" i="27"/>
  <c r="J32" i="27"/>
  <c r="E33" i="27"/>
  <c r="H33" i="27"/>
  <c r="E34" i="27"/>
  <c r="H34" i="27"/>
  <c r="J34" i="27"/>
  <c r="E35" i="27"/>
  <c r="H35" i="27"/>
  <c r="J35" i="27"/>
  <c r="E36" i="27"/>
  <c r="H36" i="27"/>
  <c r="J36" i="27"/>
  <c r="C37" i="27"/>
  <c r="E37" i="27"/>
  <c r="F37" i="27"/>
  <c r="J33" i="27" s="1"/>
  <c r="H37" i="27"/>
  <c r="J37" i="27"/>
  <c r="H32" i="24"/>
  <c r="F32" i="24"/>
  <c r="T31" i="24"/>
  <c r="S31" i="24"/>
  <c r="R31" i="24"/>
  <c r="Q31" i="24"/>
  <c r="L31" i="24"/>
  <c r="K31" i="24"/>
  <c r="H31" i="24"/>
  <c r="D30" i="24"/>
  <c r="D29" i="24"/>
  <c r="D28" i="24"/>
  <c r="D27" i="24"/>
  <c r="D26" i="24"/>
  <c r="P31" i="24"/>
  <c r="O31" i="24"/>
  <c r="N31" i="24"/>
  <c r="M31" i="24"/>
  <c r="D25" i="24"/>
  <c r="R24" i="24"/>
  <c r="R32" i="24" s="1"/>
  <c r="L24" i="24"/>
  <c r="K24" i="24"/>
  <c r="H24" i="24"/>
  <c r="G24" i="24"/>
  <c r="G32" i="24" s="1"/>
  <c r="D21" i="24"/>
  <c r="D14" i="24"/>
  <c r="T24" i="24"/>
  <c r="S24" i="24"/>
  <c r="S32" i="24" s="1"/>
  <c r="D9" i="24"/>
  <c r="Q24" i="24"/>
  <c r="Q32" i="24" s="1"/>
  <c r="P24" i="24"/>
  <c r="O24" i="24"/>
  <c r="N24" i="24"/>
  <c r="M24" i="24"/>
  <c r="C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D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10" i="4"/>
  <c r="J26" i="27" l="1"/>
  <c r="H19" i="27"/>
  <c r="H15" i="27"/>
  <c r="J21" i="27"/>
  <c r="J9" i="27"/>
  <c r="J16" i="27"/>
  <c r="J20" i="27"/>
  <c r="E18" i="27"/>
  <c r="E25" i="27"/>
  <c r="H27" i="27"/>
  <c r="H22" i="27"/>
  <c r="E20" i="27"/>
  <c r="H26" i="27"/>
  <c r="H21" i="27"/>
  <c r="J28" i="27"/>
  <c r="E26" i="27"/>
  <c r="J23" i="27"/>
  <c r="E13" i="27"/>
  <c r="F38" i="27"/>
  <c r="H23" i="27"/>
  <c r="J18" i="27"/>
  <c r="H9" i="27"/>
  <c r="C38" i="27"/>
  <c r="E28" i="27"/>
  <c r="J25" i="27"/>
  <c r="E23" i="27"/>
  <c r="H18" i="27"/>
  <c r="H16" i="27"/>
  <c r="E14" i="27"/>
  <c r="H12" i="27"/>
  <c r="E12" i="27"/>
  <c r="H10" i="27"/>
  <c r="J8" i="27"/>
  <c r="E15" i="27"/>
  <c r="H13" i="27"/>
  <c r="J11" i="27"/>
  <c r="H11" i="27"/>
  <c r="E21" i="27"/>
  <c r="H28" i="27"/>
  <c r="E11" i="27"/>
  <c r="E9" i="27"/>
  <c r="J14" i="27"/>
  <c r="E16" i="27"/>
  <c r="H14" i="27"/>
  <c r="J12" i="27"/>
  <c r="J27" i="27"/>
  <c r="J22" i="27"/>
  <c r="H20" i="27"/>
  <c r="I29" i="27"/>
  <c r="E27" i="27"/>
  <c r="J24" i="27"/>
  <c r="E22" i="27"/>
  <c r="J17" i="27"/>
  <c r="J13" i="27"/>
  <c r="E19" i="27"/>
  <c r="H25" i="27"/>
  <c r="J10" i="27"/>
  <c r="H29" i="27"/>
  <c r="P32" i="24"/>
  <c r="L32" i="24"/>
  <c r="M32" i="24"/>
  <c r="N32" i="24"/>
  <c r="O32" i="24"/>
  <c r="D16" i="24"/>
  <c r="D19" i="24"/>
  <c r="D8" i="24"/>
  <c r="D13" i="24"/>
  <c r="D20" i="24"/>
  <c r="D11" i="24"/>
  <c r="D12" i="24"/>
  <c r="D10" i="24"/>
  <c r="D17" i="24"/>
  <c r="E24" i="24"/>
  <c r="D6" i="24"/>
  <c r="D15" i="24"/>
  <c r="D22" i="24"/>
  <c r="D18" i="24"/>
  <c r="D7" i="24"/>
  <c r="D23" i="24"/>
  <c r="E31" i="24"/>
  <c r="L13" i="4"/>
  <c r="L12" i="4"/>
  <c r="L16" i="4"/>
  <c r="L14" i="4"/>
  <c r="L17" i="4"/>
  <c r="L15" i="4"/>
  <c r="L20" i="4"/>
  <c r="L18" i="4"/>
  <c r="L19" i="4"/>
  <c r="L23" i="4"/>
  <c r="L24" i="4"/>
  <c r="L21" i="4"/>
  <c r="L22" i="4"/>
  <c r="L25" i="4"/>
  <c r="L27" i="4"/>
  <c r="L26" i="4"/>
  <c r="L28" i="4"/>
  <c r="L30" i="4"/>
  <c r="L31" i="4"/>
  <c r="L32" i="4"/>
  <c r="L33" i="4"/>
  <c r="L34" i="4"/>
  <c r="L35" i="4"/>
  <c r="L11" i="4"/>
  <c r="J36" i="4"/>
  <c r="J29" i="4"/>
  <c r="I36" i="4"/>
  <c r="I29" i="4"/>
  <c r="I37" i="4" s="1"/>
  <c r="I17" i="27" l="1"/>
  <c r="D22" i="27"/>
  <c r="I24" i="27"/>
  <c r="D27" i="27"/>
  <c r="D25" i="27"/>
  <c r="D31" i="27"/>
  <c r="D28" i="27"/>
  <c r="D32" i="27"/>
  <c r="D38" i="27"/>
  <c r="I23" i="27"/>
  <c r="I21" i="27"/>
  <c r="D8" i="27"/>
  <c r="I8" i="27"/>
  <c r="D12" i="27"/>
  <c r="D37" i="27"/>
  <c r="I22" i="27"/>
  <c r="I27" i="27"/>
  <c r="D18" i="27"/>
  <c r="I20" i="27"/>
  <c r="D9" i="27"/>
  <c r="D23" i="27"/>
  <c r="I9" i="27"/>
  <c r="D13" i="27"/>
  <c r="D26" i="27"/>
  <c r="I28" i="27"/>
  <c r="D33" i="27"/>
  <c r="D20" i="27"/>
  <c r="D34" i="27"/>
  <c r="I25" i="27"/>
  <c r="D35" i="27"/>
  <c r="I16" i="27"/>
  <c r="D21" i="27"/>
  <c r="I11" i="27"/>
  <c r="D15" i="27"/>
  <c r="D19" i="27"/>
  <c r="D36" i="27"/>
  <c r="I15" i="27"/>
  <c r="I19" i="27"/>
  <c r="I10" i="27"/>
  <c r="D14" i="27"/>
  <c r="I12" i="27"/>
  <c r="D16" i="27"/>
  <c r="I14" i="27"/>
  <c r="D11" i="27"/>
  <c r="I18" i="27"/>
  <c r="E38" i="27"/>
  <c r="I13" i="27"/>
  <c r="D17" i="27"/>
  <c r="D24" i="27"/>
  <c r="I26" i="27"/>
  <c r="D29" i="27"/>
  <c r="D10" i="27"/>
  <c r="G20" i="27"/>
  <c r="G34" i="27"/>
  <c r="G23" i="27"/>
  <c r="G28" i="27"/>
  <c r="G35" i="27"/>
  <c r="G29" i="27"/>
  <c r="G10" i="27"/>
  <c r="G37" i="27"/>
  <c r="G25" i="27"/>
  <c r="G31" i="27"/>
  <c r="I37" i="27"/>
  <c r="G16" i="27"/>
  <c r="G18" i="27"/>
  <c r="G11" i="27"/>
  <c r="G32" i="27"/>
  <c r="G22" i="27"/>
  <c r="G27" i="27"/>
  <c r="G21" i="27"/>
  <c r="G38" i="27"/>
  <c r="G13" i="27"/>
  <c r="G26" i="27"/>
  <c r="H38" i="27"/>
  <c r="J38" i="27"/>
  <c r="G17" i="27"/>
  <c r="G33" i="27"/>
  <c r="G12" i="27"/>
  <c r="G14" i="27"/>
  <c r="G9" i="27"/>
  <c r="G15" i="27"/>
  <c r="G19" i="27"/>
  <c r="G36" i="27"/>
  <c r="G24" i="27"/>
  <c r="G8" i="27"/>
  <c r="D24" i="24"/>
  <c r="E32" i="24"/>
  <c r="D31" i="24"/>
  <c r="W67" i="4"/>
  <c r="J37" i="4"/>
  <c r="D32" i="24" l="1"/>
  <c r="W70" i="4"/>
  <c r="W68" i="4"/>
  <c r="W71" i="4" l="1"/>
  <c r="H36" i="4"/>
  <c r="H29" i="4"/>
  <c r="H37" i="4" l="1"/>
  <c r="G36" i="4" l="1"/>
  <c r="C29" i="4"/>
  <c r="D29" i="4"/>
  <c r="E29" i="4"/>
  <c r="F29" i="4"/>
  <c r="G29" i="4"/>
  <c r="L29" i="4" l="1"/>
  <c r="G37" i="4"/>
  <c r="F36" i="4"/>
  <c r="F37" i="4" s="1"/>
  <c r="E36" i="4"/>
  <c r="E37" i="4" s="1"/>
  <c r="D36" i="4"/>
  <c r="D37" i="4" s="1"/>
  <c r="C36" i="4"/>
  <c r="L36" i="4" l="1"/>
  <c r="L37" i="4" s="1"/>
  <c r="C37" i="4"/>
</calcChain>
</file>

<file path=xl/sharedStrings.xml><?xml version="1.0" encoding="utf-8"?>
<sst xmlns="http://schemas.openxmlformats.org/spreadsheetml/2006/main" count="1254" uniqueCount="768">
  <si>
    <t>الدولة</t>
  </si>
  <si>
    <t>السعودية</t>
  </si>
  <si>
    <t>الكويت</t>
  </si>
  <si>
    <t>تونس</t>
  </si>
  <si>
    <t>لبنان</t>
  </si>
  <si>
    <t>الأردن</t>
  </si>
  <si>
    <t>مصر</t>
  </si>
  <si>
    <t>البحرين</t>
  </si>
  <si>
    <t>الإمارات</t>
  </si>
  <si>
    <t>سورية</t>
  </si>
  <si>
    <t>الجزائر</t>
  </si>
  <si>
    <t>--</t>
  </si>
  <si>
    <t>السودان</t>
  </si>
  <si>
    <t>سلطنة عمان</t>
  </si>
  <si>
    <t>قطر</t>
  </si>
  <si>
    <t>فلسطين</t>
  </si>
  <si>
    <t>الإجمالي</t>
  </si>
  <si>
    <t>ليبيا</t>
  </si>
  <si>
    <t>المغرب</t>
  </si>
  <si>
    <t>اليمن</t>
  </si>
  <si>
    <t>موريتانيا</t>
  </si>
  <si>
    <t>الإجمالي العربي</t>
  </si>
  <si>
    <t>اوروبا</t>
  </si>
  <si>
    <t>آسيا</t>
  </si>
  <si>
    <t>أفريقيا</t>
  </si>
  <si>
    <t>أمريكا الشمالية</t>
  </si>
  <si>
    <t>أمريكا الجنوبية</t>
  </si>
  <si>
    <t>أخرى</t>
  </si>
  <si>
    <t>إجمالي الدول الغير عربية</t>
  </si>
  <si>
    <t>أوروبا</t>
  </si>
  <si>
    <t>العراق</t>
  </si>
  <si>
    <t>دول أخرى</t>
  </si>
  <si>
    <t>مجموعة دول</t>
  </si>
  <si>
    <t>غير عربية</t>
  </si>
  <si>
    <t>% من الاجمالي</t>
  </si>
  <si>
    <t>جدول رقم (26): تطور قيمة محفظة عقود الضمان للمؤسسة 
حسب الأقطار المضيفة للاستثمار والمستوردة للسلع بالمليون دولار وحسب الترتيب التنازلي لإجمالي القيمة</t>
  </si>
  <si>
    <t>شكل رقم(18): توزيع قيمة محفظة عقود الضمان للمؤسسة حسب الأقطار المضيفة 
للاستثمار والمستوردة للسلع خلال (2008 - 2015)</t>
  </si>
  <si>
    <t>دولة الإمارات العربية المتحدة</t>
  </si>
  <si>
    <t>المملكة العربية السعودية</t>
  </si>
  <si>
    <t>دولة الكويت</t>
  </si>
  <si>
    <t>الجمهورية الجزائرية الديمقراطية الشعبية</t>
  </si>
  <si>
    <t>الجمهورية التونسية</t>
  </si>
  <si>
    <t>الجمهورية اللبنانية</t>
  </si>
  <si>
    <t>المملكة الأردنية الهاشمية</t>
  </si>
  <si>
    <t>مملكة البحرين</t>
  </si>
  <si>
    <t>جمهورية مصر العربية</t>
  </si>
  <si>
    <t>الجمهورية العراقية</t>
  </si>
  <si>
    <t>المملكة المغربية</t>
  </si>
  <si>
    <t>الجمهورية العربية السورية</t>
  </si>
  <si>
    <t>جمهورية السودان</t>
  </si>
  <si>
    <t>دولة قطر</t>
  </si>
  <si>
    <t>الجمهورية الإسلامية الموريتانية</t>
  </si>
  <si>
    <t>اجمالي الدول العربية</t>
  </si>
  <si>
    <t>اجمالي الدول غير العربية</t>
  </si>
  <si>
    <t>الإجمالي العام</t>
  </si>
  <si>
    <t>مليون</t>
  </si>
  <si>
    <t xml:space="preserve">       الدولة</t>
  </si>
  <si>
    <t xml:space="preserve"> ضمان الاستثمار</t>
  </si>
  <si>
    <t>بيان</t>
  </si>
  <si>
    <t>شركات أجنبية وبنوك عربية و دول أخرى</t>
  </si>
  <si>
    <t>Item</t>
  </si>
  <si>
    <t>Total</t>
  </si>
  <si>
    <t>Saudi Arabia</t>
  </si>
  <si>
    <t>Kuwait</t>
  </si>
  <si>
    <t>UAE</t>
  </si>
  <si>
    <t>Tunisia</t>
  </si>
  <si>
    <t>Algeria</t>
  </si>
  <si>
    <t>Lebanon</t>
  </si>
  <si>
    <t>Jordan</t>
  </si>
  <si>
    <t>Egypt</t>
  </si>
  <si>
    <t>Sudan</t>
  </si>
  <si>
    <t>Palestine</t>
  </si>
  <si>
    <t>Bahrain</t>
  </si>
  <si>
    <t>Syria</t>
  </si>
  <si>
    <t>Oman</t>
  </si>
  <si>
    <t>Qatar</t>
  </si>
  <si>
    <t>سوريا</t>
  </si>
  <si>
    <t>Country</t>
  </si>
  <si>
    <t>Libya</t>
  </si>
  <si>
    <t>Iraq</t>
  </si>
  <si>
    <t>Morocco</t>
  </si>
  <si>
    <t>Mauritania</t>
  </si>
  <si>
    <t>Asia</t>
  </si>
  <si>
    <t>Europe</t>
  </si>
  <si>
    <t>Africa</t>
  </si>
  <si>
    <t>North Amarica</t>
  </si>
  <si>
    <t>South america</t>
  </si>
  <si>
    <t>Other</t>
  </si>
  <si>
    <t>Total non-Arab countries</t>
  </si>
  <si>
    <t>Yemen</t>
  </si>
  <si>
    <t>Total Arab countries</t>
  </si>
  <si>
    <t>Countries and 
Regions</t>
  </si>
  <si>
    <t>الدول والجهات</t>
  </si>
  <si>
    <t>حصة الدولة  من إجمالي عمليات المؤسسة في العالم</t>
  </si>
  <si>
    <t>حصة الدولة  من إجمالي عمليات المؤسسة في المنطقة العربية / غير العربية</t>
  </si>
  <si>
    <t>عمليات المؤسسة في
  الدولة/ الجهة (مليار دولار)</t>
  </si>
  <si>
    <t>حصة الدولة  من إجمالي عمليات المؤسسة في المنطقة العربية/ غير العربية</t>
  </si>
  <si>
    <t xml:space="preserve">الدول العربية\Arab Countries </t>
  </si>
  <si>
    <t>Djibouti</t>
  </si>
  <si>
    <t>جيبوتي</t>
  </si>
  <si>
    <t>Somalia</t>
  </si>
  <si>
    <t>الصومال</t>
  </si>
  <si>
    <t>Total Arab Countries</t>
  </si>
  <si>
    <t>مجموع 
الدول العربية</t>
  </si>
  <si>
    <t>Latin america</t>
  </si>
  <si>
    <t>أمريكا اللاتينية</t>
  </si>
  <si>
    <t xml:space="preserve">Others </t>
  </si>
  <si>
    <t xml:space="preserve">Grand Total </t>
  </si>
  <si>
    <t>الدولة كمضيف/مستورد 
Country as Destination/Importer</t>
  </si>
  <si>
    <t xml:space="preserve"> الدولة كمصدر / ممول 
 Country as Source/Financier</t>
  </si>
  <si>
    <t>مجموع العمليات
 Total Operations</t>
  </si>
  <si>
    <t>مجموع الدول والمناطق الغيرعربية</t>
  </si>
  <si>
    <t>الإجمالي
Total</t>
  </si>
  <si>
    <t xml:space="preserve"> Grand Total </t>
  </si>
  <si>
    <t>تطور قيمة محفظة عقود التأمين للمؤسسة وفق الدول المصدرة للاستثمار والسلع  ووفق الترتيب التنازلي لإجمالي القيمة (مليون دولار)</t>
  </si>
  <si>
    <t>Evolution of  Dhaman's Guarantee Contracts Portfolio; Countries as Source of Investment 
and Merchandises Exporter in Descending Order of Total Value (USD m)</t>
  </si>
  <si>
    <t>دول ومناطق أخرى</t>
  </si>
  <si>
    <t xml:space="preserve">المحتوى </t>
  </si>
  <si>
    <t xml:space="preserve">Content </t>
  </si>
  <si>
    <t>Export Credit 
Insurance</t>
  </si>
  <si>
    <t xml:space="preserve"> تأمين ائتمان الصادرات</t>
  </si>
  <si>
    <t>Investment
 Insurance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</si>
  <si>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Dhaman Corporation</t>
    </r>
  </si>
  <si>
    <r>
      <rPr>
        <b/>
        <sz val="11"/>
        <color theme="1"/>
        <rFont val="Times New Roman"/>
        <family val="1"/>
      </rPr>
      <t>المصدر :</t>
    </r>
    <r>
      <rPr>
        <sz val="11"/>
        <color theme="1"/>
        <rFont val="Times New Roman"/>
        <family val="1"/>
      </rPr>
      <t xml:space="preserve"> المؤسسة العربية لضمان الاستثمار وائتمان الصادرات</t>
    </r>
  </si>
  <si>
    <t xml:space="preserve">Foreign Companies, Arab Banks and Other Countries </t>
  </si>
  <si>
    <r>
      <rPr>
        <b/>
        <sz val="13"/>
        <color theme="1"/>
        <rFont val="Times New Roman"/>
        <family val="1"/>
      </rPr>
      <t>Source:</t>
    </r>
    <r>
      <rPr>
        <sz val="13"/>
        <color theme="1"/>
        <rFont val="Times New Roman"/>
        <family val="1"/>
      </rPr>
      <t xml:space="preserve"> Dhaman Corporation</t>
    </r>
  </si>
  <si>
    <r>
      <rPr>
        <b/>
        <sz val="13"/>
        <color theme="1"/>
        <rFont val="Times New Roman"/>
        <family val="1"/>
      </rPr>
      <t xml:space="preserve">المصدر : </t>
    </r>
    <r>
      <rPr>
        <sz val="13"/>
        <color theme="1"/>
        <rFont val="Times New Roman"/>
        <family val="1"/>
      </rPr>
      <t>المؤسسة العربية لضمان الاستثمار وائتمان الصادرات</t>
    </r>
  </si>
  <si>
    <t>Bolivia</t>
  </si>
  <si>
    <t>BOL</t>
  </si>
  <si>
    <t>الإجمالي/ Total</t>
  </si>
  <si>
    <t xml:space="preserve">الإمارات </t>
  </si>
  <si>
    <t xml:space="preserve"> السعودية</t>
  </si>
  <si>
    <r>
      <rPr>
        <b/>
        <sz val="11"/>
        <color theme="1"/>
        <rFont val="Times New Roman"/>
        <family val="1"/>
      </rPr>
      <t>Source:</t>
    </r>
    <r>
      <rPr>
        <sz val="11"/>
        <color theme="1"/>
        <rFont val="Times New Roman"/>
        <family val="1"/>
      </rPr>
      <t xml:space="preserve"> Dhaman Corporation</t>
    </r>
  </si>
  <si>
    <t>N</t>
  </si>
  <si>
    <t>م</t>
  </si>
  <si>
    <t>المجموع العام</t>
  </si>
  <si>
    <r>
      <rPr>
        <b/>
        <sz val="12"/>
        <color theme="1"/>
        <rFont val="Times New Roman"/>
        <family val="1"/>
      </rPr>
      <t xml:space="preserve">Source: </t>
    </r>
    <r>
      <rPr>
        <sz val="12"/>
        <color theme="1"/>
        <rFont val="Times New Roman"/>
        <family val="2"/>
      </rPr>
      <t xml:space="preserve"> </t>
    </r>
    <r>
      <rPr>
        <sz val="12"/>
        <color theme="1"/>
        <rFont val="Times New Roman"/>
        <family val="1"/>
      </rPr>
      <t xml:space="preserve"> DHAMAN Corporation</t>
    </r>
  </si>
  <si>
    <r>
      <rPr>
        <b/>
        <sz val="12"/>
        <color theme="1"/>
        <rFont val="Times New Roman"/>
        <family val="1"/>
      </rPr>
      <t>المصدر :</t>
    </r>
    <r>
      <rPr>
        <sz val="12"/>
        <color theme="1"/>
        <rFont val="Times New Roman"/>
        <family val="2"/>
      </rPr>
      <t xml:space="preserve"> المؤسسة العربية لضمان الإستثمار وإئتمان الصادرات</t>
    </r>
  </si>
  <si>
    <t>Dhaman's operations in the country/ region (US$ billion)</t>
  </si>
  <si>
    <t>Country's share of Dhaman's operations
 in the World</t>
  </si>
  <si>
    <t xml:space="preserve">Country's share of Dhaman's operations
 in the Arab/ Non Arab region </t>
  </si>
  <si>
    <t>Dhaman's operations in the country /region (US$ billion)</t>
  </si>
  <si>
    <t>Country's share of Dhaman's  operations
 in the World</t>
  </si>
  <si>
    <t xml:space="preserve">Country's share of Dhaman's  operations
 in the Arab/ Non Arab region </t>
  </si>
  <si>
    <t>Country's share of Dhaman's operations
in the World</t>
  </si>
  <si>
    <t>الدول والجهات غير العربية/ Non-Arab Countries and Regions</t>
  </si>
  <si>
    <t>Total Non-Arab Countries  /regions</t>
  </si>
  <si>
    <t>القطاع</t>
  </si>
  <si>
    <t>Chemical industries</t>
  </si>
  <si>
    <t>Vegetable products</t>
  </si>
  <si>
    <t>المنتجات النباتية</t>
  </si>
  <si>
    <t>الآلات والأجهزة الكهربائية</t>
  </si>
  <si>
    <t>Rubber and plastics</t>
  </si>
  <si>
    <t>Wood and its manufactures</t>
  </si>
  <si>
    <t>الخشب ومصنوعاته</t>
  </si>
  <si>
    <t>Food industry products</t>
  </si>
  <si>
    <t>منتجات الصناعات الغذائية</t>
  </si>
  <si>
    <t>العودة للقائمة الرئيسية</t>
  </si>
  <si>
    <t xml:space="preserve">back to index </t>
  </si>
  <si>
    <t>قاعدة بيانات عمليات المؤسسة لعام 2023</t>
  </si>
  <si>
    <t>Database - Dhaman’s Operations During 2023</t>
  </si>
  <si>
    <t>Last Update : November 2024
آخر تحديث: نوفمبر 2024</t>
  </si>
  <si>
    <t>تطور حجم عمليات المؤسسة العربية لضمان الاستثمار وائتمان الصادرات بالمليون دولار (2008-2023)</t>
  </si>
  <si>
    <t>Evolution of Arab Investment and Export Credit Guarantee Corporation’s Operations, 2008-2023 (USD m)</t>
  </si>
  <si>
    <t>Country Name</t>
  </si>
  <si>
    <t>Country Code</t>
  </si>
  <si>
    <t>تطور قيمة محفظة عقود التأمين للمؤسسة وفق الدول المضيفة للاستثمار والمستوردة للسلع ووفق الترتيب التنازلي لإجمالي القيمة للفترة 2008-2023 (مليون دولار)</t>
  </si>
  <si>
    <t>Afghanistan</t>
  </si>
  <si>
    <t>AFG</t>
  </si>
  <si>
    <t>Evolution of  Dhaman's guarantee contracts  portfolio , countries as investement destination 
and merchandise importer, by descending order of Total Value (USD m), 2008-2023</t>
  </si>
  <si>
    <t>Albania</t>
  </si>
  <si>
    <t>ALB</t>
  </si>
  <si>
    <t>DZA</t>
  </si>
  <si>
    <t>American Samoa</t>
  </si>
  <si>
    <t>ASM</t>
  </si>
  <si>
    <t>Andorra</t>
  </si>
  <si>
    <t>AND</t>
  </si>
  <si>
    <t>Anguilla</t>
  </si>
  <si>
    <t>AIA</t>
  </si>
  <si>
    <t>Antigua</t>
  </si>
  <si>
    <t>ATG</t>
  </si>
  <si>
    <t>Angola</t>
  </si>
  <si>
    <t>AGO</t>
  </si>
  <si>
    <t>Antigua and Barbuda</t>
  </si>
  <si>
    <t>Argentina</t>
  </si>
  <si>
    <t>ARG</t>
  </si>
  <si>
    <t>Australia</t>
  </si>
  <si>
    <t>AUS</t>
  </si>
  <si>
    <t>Azerbaijan</t>
  </si>
  <si>
    <t>AZE</t>
  </si>
  <si>
    <t>Austria</t>
  </si>
  <si>
    <t>AUT</t>
  </si>
  <si>
    <t>Bahamas, The</t>
  </si>
  <si>
    <t>BHS</t>
  </si>
  <si>
    <t>Bahamas</t>
  </si>
  <si>
    <t>The Bahamas</t>
  </si>
  <si>
    <t>BHR</t>
  </si>
  <si>
    <t>Bangladesh</t>
  </si>
  <si>
    <t>BGD</t>
  </si>
  <si>
    <t>Barbados</t>
  </si>
  <si>
    <t>BRB</t>
  </si>
  <si>
    <t>Belgium</t>
  </si>
  <si>
    <t>BEL</t>
  </si>
  <si>
    <t>Belize</t>
  </si>
  <si>
    <t>BLZ</t>
  </si>
  <si>
    <t>Benin</t>
  </si>
  <si>
    <t>BEN</t>
  </si>
  <si>
    <t>Bolivia (Plurinational State of)</t>
  </si>
  <si>
    <t>Bolivia, Plurinational State of</t>
  </si>
  <si>
    <t>Bosnia and Herzegovina</t>
  </si>
  <si>
    <t>BIH</t>
  </si>
  <si>
    <t>Botswana</t>
  </si>
  <si>
    <t>BWA</t>
  </si>
  <si>
    <t>Brazil</t>
  </si>
  <si>
    <t>BRA</t>
  </si>
  <si>
    <t>British Virgin Islands</t>
  </si>
  <si>
    <t>VGB</t>
  </si>
  <si>
    <t>Brunei Darussalam</t>
  </si>
  <si>
    <t>BRN</t>
  </si>
  <si>
    <t>Brunei</t>
  </si>
  <si>
    <t>Bulgaria</t>
  </si>
  <si>
    <t>BGR</t>
  </si>
  <si>
    <t>Burkina Faso</t>
  </si>
  <si>
    <t>BFA</t>
  </si>
  <si>
    <t>Burundi</t>
  </si>
  <si>
    <t>BDI</t>
  </si>
  <si>
    <t>Burma</t>
  </si>
  <si>
    <t>MMR</t>
  </si>
  <si>
    <t>Cabo Verde</t>
  </si>
  <si>
    <t>CPV</t>
  </si>
  <si>
    <t>Cape Verde</t>
  </si>
  <si>
    <t>Cambodia</t>
  </si>
  <si>
    <t>KHM</t>
  </si>
  <si>
    <t>Cameroon</t>
  </si>
  <si>
    <t>CMR</t>
  </si>
  <si>
    <t>Canada</t>
  </si>
  <si>
    <t>CAN</t>
  </si>
  <si>
    <t>Caribbean small states</t>
  </si>
  <si>
    <t>CSS</t>
  </si>
  <si>
    <t>Cayman Islands</t>
  </si>
  <si>
    <t>CYM</t>
  </si>
  <si>
    <t>Central African Republic</t>
  </si>
  <si>
    <t>CAF</t>
  </si>
  <si>
    <t>Chad</t>
  </si>
  <si>
    <t>TCD</t>
  </si>
  <si>
    <t>Chile</t>
  </si>
  <si>
    <t>CHL</t>
  </si>
  <si>
    <t>CHN</t>
  </si>
  <si>
    <t>China (People's Republic of)</t>
  </si>
  <si>
    <t>China, Peoples' Rep.</t>
  </si>
  <si>
    <t>China, Hong Kong SAR</t>
  </si>
  <si>
    <t>HKG</t>
  </si>
  <si>
    <t>China, Macao SAR</t>
  </si>
  <si>
    <t>MAC</t>
  </si>
  <si>
    <t>Christmas Island</t>
  </si>
  <si>
    <t>CXR</t>
  </si>
  <si>
    <t>Colombia</t>
  </si>
  <si>
    <t>COL</t>
  </si>
  <si>
    <t>Comoros</t>
  </si>
  <si>
    <t>COM</t>
  </si>
  <si>
    <t>Congo</t>
  </si>
  <si>
    <t>COG</t>
  </si>
  <si>
    <t>Republic of Congo</t>
  </si>
  <si>
    <t>Congo, Dem. Rep.</t>
  </si>
  <si>
    <t>COD</t>
  </si>
  <si>
    <t>Congo, D.R.</t>
  </si>
  <si>
    <t>Congo, Dem. Rep. of the</t>
  </si>
  <si>
    <t>Congo, Rep.</t>
  </si>
  <si>
    <t>Congo (Democratic Republic)</t>
  </si>
  <si>
    <t>Congo, Democratic Republic of the Congo</t>
  </si>
  <si>
    <t>Congo (Democratic Rep.)</t>
  </si>
  <si>
    <t>Democratic Republic of the Congo</t>
  </si>
  <si>
    <t>Congo (Democratic Republic of the)</t>
  </si>
  <si>
    <t>Congo, Democratic Republic of the</t>
  </si>
  <si>
    <t>Congo, Dem. Republic</t>
  </si>
  <si>
    <t>DR Congo</t>
  </si>
  <si>
    <t>Congo, Republic of</t>
  </si>
  <si>
    <t>Congo, Republic</t>
  </si>
  <si>
    <t>Congo (Republic)</t>
  </si>
  <si>
    <t>Cook Islands</t>
  </si>
  <si>
    <t>COK</t>
  </si>
  <si>
    <t>Cocos (Keeling) Islands</t>
  </si>
  <si>
    <t>CCK</t>
  </si>
  <si>
    <t>Costa Rica</t>
  </si>
  <si>
    <t>CRI</t>
  </si>
  <si>
    <t>Cote d’Ivoire</t>
  </si>
  <si>
    <t>CIV</t>
  </si>
  <si>
    <t>Cote d'Ivoire</t>
  </si>
  <si>
    <t>Cote dIvoire</t>
  </si>
  <si>
    <t>Côte d’Ivoire</t>
  </si>
  <si>
    <t>Croatia</t>
  </si>
  <si>
    <t>HRV</t>
  </si>
  <si>
    <t>Cuba</t>
  </si>
  <si>
    <t>CUB</t>
  </si>
  <si>
    <t>Curacao</t>
  </si>
  <si>
    <t>CUW</t>
  </si>
  <si>
    <t>Curaçao</t>
  </si>
  <si>
    <t>Cyprus</t>
  </si>
  <si>
    <t>CYP</t>
  </si>
  <si>
    <t>Czech Republic</t>
  </si>
  <si>
    <t>CZE</t>
  </si>
  <si>
    <t>Czechia</t>
  </si>
  <si>
    <t>Denmark</t>
  </si>
  <si>
    <t>DNK</t>
  </si>
  <si>
    <t>DJI</t>
  </si>
  <si>
    <t>Dominica</t>
  </si>
  <si>
    <t>DMA</t>
  </si>
  <si>
    <t>Dominican Republic</t>
  </si>
  <si>
    <t>DOM</t>
  </si>
  <si>
    <t>Ecuador</t>
  </si>
  <si>
    <t>ECU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</si>
  <si>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</si>
  <si>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</si>
  <si>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</si>
  <si>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</si>
  <si>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</si>
  <si>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</si>
  <si>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</si>
  <si>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</si>
  <si>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</si>
  <si>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</si>
  <si>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</si>
  <si>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Eswatini (Kingdom of)</t>
  </si>
  <si>
    <t>Ethiopia</t>
  </si>
  <si>
    <t>ETH</t>
  </si>
  <si>
    <t>Faroe Islands</t>
  </si>
  <si>
    <t>FRO</t>
  </si>
  <si>
    <t>Faeroe Islands</t>
  </si>
  <si>
    <t>Falkland Islands (Malvinas)</t>
  </si>
  <si>
    <t>FLK</t>
  </si>
  <si>
    <t>Falkland Islands</t>
  </si>
  <si>
    <t>Fiji</t>
  </si>
  <si>
    <t>FJI</t>
  </si>
  <si>
    <t>Finland</t>
  </si>
  <si>
    <t>FIN</t>
  </si>
  <si>
    <t>France</t>
  </si>
  <si>
    <t>FRA</t>
  </si>
  <si>
    <t>French Polynesia</t>
  </si>
  <si>
    <t>PYF</t>
  </si>
  <si>
    <t>French Guiana</t>
  </si>
  <si>
    <t>GUF</t>
  </si>
  <si>
    <t>Gabon</t>
  </si>
  <si>
    <t>GAB</t>
  </si>
  <si>
    <t>Gambia</t>
  </si>
  <si>
    <t>GMB</t>
  </si>
  <si>
    <t>Gambia, The</t>
  </si>
  <si>
    <t>The Gambia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</si>
  <si>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</si>
  <si>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</si>
  <si>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</si>
  <si>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</si>
  <si>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</si>
  <si>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</si>
  <si>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</si>
  <si>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</si>
  <si>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</si>
  <si>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</si>
  <si>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</si>
  <si>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</si>
  <si>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</si>
  <si>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</si>
  <si>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Guam</t>
  </si>
  <si>
    <t>GUM</t>
  </si>
  <si>
    <t>Guatemala</t>
  </si>
  <si>
    <t>GTM</t>
  </si>
  <si>
    <t>Guadeloupe</t>
  </si>
  <si>
    <t>GLP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</si>
  <si>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</si>
  <si>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</si>
  <si>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</si>
  <si>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</si>
  <si>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</si>
  <si>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</si>
  <si>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</si>
  <si>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</si>
  <si>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</si>
  <si>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</si>
  <si>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Kong, China</t>
  </si>
  <si>
    <t>Hong Kong SAR, China</t>
  </si>
  <si>
    <t>Hong Kong SAR</t>
  </si>
  <si>
    <t>Hong Kong</t>
  </si>
  <si>
    <t>Hong Kong, China (SAR)</t>
  </si>
  <si>
    <t>Hong Kong, China SAR</t>
  </si>
  <si>
    <t>Holy See</t>
  </si>
  <si>
    <t>VAT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</si>
  <si>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</si>
  <si>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</si>
  <si>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</si>
  <si>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</si>
  <si>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</si>
  <si>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</si>
  <si>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</si>
  <si>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</si>
  <si>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</si>
  <si>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</si>
  <si>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Iran, Islamic Rep.</t>
  </si>
  <si>
    <t>Iran (Islamic Republic)</t>
  </si>
  <si>
    <t>Islamic Republic of Iran</t>
  </si>
  <si>
    <t>Iran Islamic Republic of</t>
  </si>
  <si>
    <t>Iran, Islamic Republic of</t>
  </si>
  <si>
    <t>Iran</t>
  </si>
  <si>
    <t>IRQ</t>
  </si>
  <si>
    <t>Ireland</t>
  </si>
  <si>
    <t>IRL</t>
  </si>
  <si>
    <t>Israel</t>
  </si>
  <si>
    <t>ISR</t>
  </si>
  <si>
    <t>Isle of Man</t>
  </si>
  <si>
    <t>IMN</t>
  </si>
  <si>
    <t>Italy</t>
  </si>
  <si>
    <t>ITA</t>
  </si>
  <si>
    <t>Jamaica</t>
  </si>
  <si>
    <t>JAM</t>
  </si>
  <si>
    <t>Japan</t>
  </si>
  <si>
    <t>JPN</t>
  </si>
  <si>
    <t>JOR</t>
  </si>
  <si>
    <t>Kazakhstan</t>
  </si>
  <si>
    <t>KAZ</t>
  </si>
  <si>
    <t>Kenya</t>
  </si>
  <si>
    <t>KEN</t>
  </si>
  <si>
    <t>Kiribati</t>
  </si>
  <si>
    <t>KIR</t>
  </si>
  <si>
    <t>Korea, Dem. People's Rep.</t>
  </si>
  <si>
    <t>PRK</t>
  </si>
  <si>
    <t>Korea, Dem. People's Rep. of</t>
  </si>
  <si>
    <t>Korea (North)</t>
  </si>
  <si>
    <t>Korea (South)</t>
  </si>
  <si>
    <t>KOR</t>
  </si>
  <si>
    <t xml:space="preserve">Korea, North </t>
  </si>
  <si>
    <t>Korea, D.P.R.</t>
  </si>
  <si>
    <t>Korea, Rep.</t>
  </si>
  <si>
    <t>Korea, Republic</t>
  </si>
  <si>
    <t>Korea, Republic of</t>
  </si>
  <si>
    <t>Korea (Rep.)</t>
  </si>
  <si>
    <t>Korea</t>
  </si>
  <si>
    <t>Korea (Republic of)</t>
  </si>
  <si>
    <t>Republic of Korea</t>
  </si>
  <si>
    <t>South Korea</t>
  </si>
  <si>
    <t>Korea, South</t>
  </si>
  <si>
    <t>Kosovo</t>
  </si>
  <si>
    <t>XKX</t>
  </si>
  <si>
    <t>KWT</t>
  </si>
  <si>
    <t>Kyrgyz Republic</t>
  </si>
  <si>
    <t>KGZ</t>
  </si>
  <si>
    <t>Kyrgyzstan</t>
  </si>
  <si>
    <t>Lao PDR</t>
  </si>
  <si>
    <t>LAO</t>
  </si>
  <si>
    <t>Lao People's Dem. Rep.</t>
  </si>
  <si>
    <t>Lao P.D.R.</t>
  </si>
  <si>
    <t>Lao People's Democratic Republic</t>
  </si>
  <si>
    <t>Laos</t>
  </si>
  <si>
    <t>Latvia</t>
  </si>
  <si>
    <t>LVA</t>
  </si>
  <si>
    <t>LBN</t>
  </si>
  <si>
    <t>Lesotho</t>
  </si>
  <si>
    <t>LSO</t>
  </si>
  <si>
    <t>Liberia</t>
  </si>
  <si>
    <t>LBR</t>
  </si>
  <si>
    <t>LBY</t>
  </si>
  <si>
    <t>Liechtenstein</t>
  </si>
  <si>
    <t>LIE</t>
  </si>
  <si>
    <t>Lithuania</t>
  </si>
  <si>
    <t>LTU</t>
  </si>
  <si>
    <t>Luxembourg</t>
  </si>
  <si>
    <t>LUX</t>
  </si>
  <si>
    <t>Macao SAR, China</t>
  </si>
  <si>
    <t>Macao SAR</t>
  </si>
  <si>
    <t>Macao, China SAR</t>
  </si>
  <si>
    <t>Macau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</si>
  <si>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</si>
  <si>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</si>
  <si>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</si>
  <si>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</si>
  <si>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</si>
  <si>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</si>
  <si>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</si>
  <si>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</si>
  <si>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</si>
  <si>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</si>
  <si>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</si>
  <si>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</si>
  <si>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</si>
  <si>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</si>
  <si>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Martinique</t>
  </si>
  <si>
    <t>MTQ</t>
  </si>
  <si>
    <t>MRT</t>
  </si>
  <si>
    <t xml:space="preserve">Mauritius </t>
  </si>
  <si>
    <t>MUS</t>
  </si>
  <si>
    <t>Mauritius</t>
  </si>
  <si>
    <t>Mexico</t>
  </si>
  <si>
    <t>MEX</t>
  </si>
  <si>
    <t>Micronesia, Fed. Sts.</t>
  </si>
  <si>
    <t>FSM</t>
  </si>
  <si>
    <t>Micronesia</t>
  </si>
  <si>
    <t>Micronesia, Federated States of</t>
  </si>
  <si>
    <t>Moldova</t>
  </si>
  <si>
    <t>MDA</t>
  </si>
  <si>
    <t>Moldova, Republic of</t>
  </si>
  <si>
    <t>Moldova (Republic of)</t>
  </si>
  <si>
    <t>Republic of Moldova</t>
  </si>
  <si>
    <t>Monaco</t>
  </si>
  <si>
    <t>MCO</t>
  </si>
  <si>
    <t>Mongolia</t>
  </si>
  <si>
    <t>MNG</t>
  </si>
  <si>
    <t>Montserrat</t>
  </si>
  <si>
    <t>MSR</t>
  </si>
  <si>
    <t>Montenegro</t>
  </si>
  <si>
    <t>MNE</t>
  </si>
  <si>
    <t>MAR</t>
  </si>
  <si>
    <t>Mozambique</t>
  </si>
  <si>
    <t>MOZ</t>
  </si>
  <si>
    <t xml:space="preserve">Mozambique </t>
  </si>
  <si>
    <t>Myanmar (Burma)</t>
  </si>
  <si>
    <t>Myanmar</t>
  </si>
  <si>
    <t>Namibia</t>
  </si>
  <si>
    <t>NAM</t>
  </si>
  <si>
    <t xml:space="preserve">Namibia </t>
  </si>
  <si>
    <t>Mayotte</t>
  </si>
  <si>
    <t>MYT</t>
  </si>
  <si>
    <t>Nauru</t>
  </si>
  <si>
    <t>NRU</t>
  </si>
  <si>
    <t>Nepal</t>
  </si>
  <si>
    <t>NPL</t>
  </si>
  <si>
    <t>Netherlands</t>
  </si>
  <si>
    <t>NLD</t>
  </si>
  <si>
    <t>Netherlands Antilles</t>
  </si>
  <si>
    <t>ANT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</si>
  <si>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</si>
  <si>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</si>
  <si>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</si>
  <si>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</si>
  <si>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</si>
  <si>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</si>
  <si>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</si>
  <si>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</si>
  <si>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</si>
  <si>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</si>
  <si>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Niue</t>
  </si>
  <si>
    <t>NIU</t>
  </si>
  <si>
    <t>Norfolk Island</t>
  </si>
  <si>
    <t>NFK</t>
  </si>
  <si>
    <t>North America</t>
  </si>
  <si>
    <t>NAC</t>
  </si>
  <si>
    <t>North Macedonia</t>
  </si>
  <si>
    <t>MKD</t>
  </si>
  <si>
    <t>Macedonia</t>
  </si>
  <si>
    <t>Northern Mariana Islands</t>
  </si>
  <si>
    <t>MNP</t>
  </si>
  <si>
    <t>Norway</t>
  </si>
  <si>
    <t>NOR</t>
  </si>
  <si>
    <t>OMN</t>
  </si>
  <si>
    <t>Pakistan</t>
  </si>
  <si>
    <t>PAK</t>
  </si>
  <si>
    <t>Pakistan (Islamic Republic of)</t>
  </si>
  <si>
    <t>Palau</t>
  </si>
  <si>
    <t>PLW</t>
  </si>
  <si>
    <t>Palestine, State of</t>
  </si>
  <si>
    <t>PSE</t>
  </si>
  <si>
    <t>Palestinian Authority or West Bank and Gaza Strip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</si>
  <si>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</si>
  <si>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</si>
  <si>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</si>
  <si>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</si>
  <si>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</si>
  <si>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</si>
  <si>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</si>
  <si>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</si>
  <si>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</si>
  <si>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</si>
  <si>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</si>
  <si>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</si>
  <si>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</si>
  <si>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</si>
  <si>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</si>
  <si>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</si>
  <si>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Pitcairn</t>
  </si>
  <si>
    <t>PCN</t>
  </si>
  <si>
    <t>QAT</t>
  </si>
  <si>
    <t>Réunion</t>
  </si>
  <si>
    <t>REU</t>
  </si>
  <si>
    <t>Romania</t>
  </si>
  <si>
    <t>ROU</t>
  </si>
  <si>
    <t>Roumania</t>
  </si>
  <si>
    <t>Russia</t>
  </si>
  <si>
    <t>RUS</t>
  </si>
  <si>
    <t>Russian Federation</t>
  </si>
  <si>
    <t xml:space="preserve">Rwanda </t>
  </si>
  <si>
    <t>RWA</t>
  </si>
  <si>
    <t>Rwanda</t>
  </si>
  <si>
    <t>Saint Lucia</t>
  </si>
  <si>
    <t>LCA</t>
  </si>
  <si>
    <t>Saint Vincent and the Grenadines</t>
  </si>
  <si>
    <t>VCT</t>
  </si>
  <si>
    <t>Saint Kitts and Nevis</t>
  </si>
  <si>
    <t>KNA</t>
  </si>
  <si>
    <t>Samoa</t>
  </si>
  <si>
    <t>WSM</t>
  </si>
  <si>
    <t>San Marino</t>
  </si>
  <si>
    <t>SMR</t>
  </si>
  <si>
    <t>Sao Tome and Principe</t>
  </si>
  <si>
    <t>STP</t>
  </si>
  <si>
    <t>São Tomé and Príncipe</t>
  </si>
  <si>
    <t>SAU</t>
  </si>
  <si>
    <t>Senegal</t>
  </si>
  <si>
    <t>SEN</t>
  </si>
  <si>
    <t>Serbia</t>
  </si>
  <si>
    <t>SRB</t>
  </si>
  <si>
    <t xml:space="preserve">Serbia </t>
  </si>
  <si>
    <t xml:space="preserve">Seychelles </t>
  </si>
  <si>
    <t>SYC</t>
  </si>
  <si>
    <t>Seychelles</t>
  </si>
  <si>
    <t>Sierra Leone</t>
  </si>
  <si>
    <t>SLE</t>
  </si>
  <si>
    <t>Singapore</t>
  </si>
  <si>
    <t>SGP</t>
  </si>
  <si>
    <t>Sint Maarten (Dutch part)</t>
  </si>
  <si>
    <t>SXM</t>
  </si>
  <si>
    <t>Slovak Republic</t>
  </si>
  <si>
    <t>SVK</t>
  </si>
  <si>
    <t>Slovakia</t>
  </si>
  <si>
    <t>Slovenia</t>
  </si>
  <si>
    <t>SVN</t>
  </si>
  <si>
    <t>Small states</t>
  </si>
  <si>
    <t>SST</t>
  </si>
  <si>
    <t>Solomon Islands</t>
  </si>
  <si>
    <t>SLB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</si>
  <si>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</si>
  <si>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</si>
  <si>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</si>
  <si>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</si>
  <si>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</si>
  <si>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</si>
  <si>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</si>
  <si>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</si>
  <si>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</si>
  <si>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St. Kitts and Nevis</t>
  </si>
  <si>
    <t>St. Lucia</t>
  </si>
  <si>
    <t>St. Martin (French part)</t>
  </si>
  <si>
    <t>MAF</t>
  </si>
  <si>
    <t>St. Vincent and the Grenadines</t>
  </si>
  <si>
    <t>St Kitts</t>
  </si>
  <si>
    <t>St Lucia</t>
  </si>
  <si>
    <t>St Vincent</t>
  </si>
  <si>
    <t>Saint Helena</t>
  </si>
  <si>
    <t>SHN </t>
  </si>
  <si>
    <t>St. Helena</t>
  </si>
  <si>
    <t>Saint Pierre and Miquelon</t>
  </si>
  <si>
    <t>SPM</t>
  </si>
  <si>
    <t>State of Palestine</t>
  </si>
  <si>
    <t>SDN</t>
  </si>
  <si>
    <t>Suriname</t>
  </si>
  <si>
    <t>SUR</t>
  </si>
  <si>
    <t>Sweden</t>
  </si>
  <si>
    <t>SWE</t>
  </si>
  <si>
    <t>Switzerland</t>
  </si>
  <si>
    <t>CHE</t>
  </si>
  <si>
    <t>Switzerland, Liechtenstein</t>
  </si>
  <si>
    <t>Syrian Arab Republic</t>
  </si>
  <si>
    <t>SYR</t>
  </si>
  <si>
    <t>Taiwan Province of China</t>
  </si>
  <si>
    <t>TWN</t>
  </si>
  <si>
    <t>Taiwan</t>
  </si>
  <si>
    <t xml:space="preserve">Taiwan </t>
  </si>
  <si>
    <t>Tajikistan</t>
  </si>
  <si>
    <t>TJK</t>
  </si>
  <si>
    <t>Tanzania</t>
  </si>
  <si>
    <t>TZA</t>
  </si>
  <si>
    <t>Tanzania, United Republic of</t>
  </si>
  <si>
    <t>Tanzania (United Republic of)</t>
  </si>
  <si>
    <t>United Republic of Tanzania</t>
  </si>
  <si>
    <t>Thailand</t>
  </si>
  <si>
    <t>THA</t>
  </si>
  <si>
    <t>Timor-Leste</t>
  </si>
  <si>
    <t>TLS</t>
  </si>
  <si>
    <t>Togo</t>
  </si>
  <si>
    <t>TGO</t>
  </si>
  <si>
    <t>Tonga</t>
  </si>
  <si>
    <t>TON</t>
  </si>
  <si>
    <t>Tokelau</t>
  </si>
  <si>
    <t>TKL</t>
  </si>
  <si>
    <t>Trinidad and Tobago</t>
  </si>
  <si>
    <t>TTO</t>
  </si>
  <si>
    <t>Trinidad &amp; Tobago</t>
  </si>
  <si>
    <t>TUN</t>
  </si>
  <si>
    <t>Turkey</t>
  </si>
  <si>
    <t>TUR</t>
  </si>
  <si>
    <t>Turkmenistan</t>
  </si>
  <si>
    <t>TKM</t>
  </si>
  <si>
    <t>Turks and Caicos Islands</t>
  </si>
  <si>
    <t>TCA</t>
  </si>
  <si>
    <t>Turks &amp; Caicos Islands</t>
  </si>
  <si>
    <t>Turks and Caicos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</si>
  <si>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</si>
  <si>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</si>
  <si>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</si>
  <si>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</si>
  <si>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</si>
  <si>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</si>
  <si>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</si>
  <si>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</si>
  <si>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</si>
  <si>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</si>
  <si>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</si>
  <si>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</si>
  <si>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United States of America</t>
  </si>
  <si>
    <t>Uruguay</t>
  </si>
  <si>
    <t>URY</t>
  </si>
  <si>
    <t>Uzbekistan</t>
  </si>
  <si>
    <t>UZB</t>
  </si>
  <si>
    <t>Vanuatu</t>
  </si>
  <si>
    <t>VUT</t>
  </si>
  <si>
    <t>Venezuela (Bolivarian Rep. of)</t>
  </si>
  <si>
    <t>VEN</t>
  </si>
  <si>
    <t>Venezuela, RB</t>
  </si>
  <si>
    <t>Venezuela</t>
  </si>
  <si>
    <t>Venezuela (Bolivarian Republic of)</t>
  </si>
  <si>
    <t>Venezuela, Bolivarian Republic of</t>
  </si>
  <si>
    <t>Viet Nam</t>
  </si>
  <si>
    <t>VNM</t>
  </si>
  <si>
    <t>Vietnam</t>
  </si>
  <si>
    <t>Virgin Islands (U.S.)</t>
  </si>
  <si>
    <t>VIR</t>
  </si>
  <si>
    <t>United States Virgin Islands</t>
  </si>
  <si>
    <t>West Bank and Gaza</t>
  </si>
  <si>
    <t>Wallis and Futuna Islands</t>
  </si>
  <si>
    <t>WLF</t>
  </si>
  <si>
    <t>YEM</t>
  </si>
  <si>
    <t>Zambia</t>
  </si>
  <si>
    <t>ZMB</t>
  </si>
  <si>
    <t>Zimbabwe</t>
  </si>
  <si>
    <t>ZWE</t>
  </si>
  <si>
    <t>Western Sahara</t>
  </si>
  <si>
    <t>ESH</t>
  </si>
  <si>
    <t>المطاط واللدائن</t>
  </si>
  <si>
    <t>Electrical equipment
 and appliances</t>
  </si>
  <si>
    <t>الصناعات الكيميائية</t>
  </si>
  <si>
    <t>النفط ومشتقاته والغاز</t>
  </si>
  <si>
    <t>Oil, its derivatives
 and gas</t>
  </si>
  <si>
    <t>الخدمات</t>
  </si>
  <si>
    <t>Services</t>
  </si>
  <si>
    <t xml:space="preserve">الحصة من الإجمالي 2022 
Share
2022 of Total </t>
  </si>
  <si>
    <t xml:space="preserve">الحصة من الإجمالي 2023 
Share
2023 of Total </t>
  </si>
  <si>
    <t>التغير
Change</t>
  </si>
  <si>
    <t>Sector</t>
  </si>
  <si>
    <t>Sectoral distribution of Dhaman's operations during 2022 and 2023</t>
  </si>
  <si>
    <t>التوزيع القطاعي لعمليات المؤسسة خلال عامي 2022 و2023</t>
  </si>
  <si>
    <t>U A E</t>
  </si>
  <si>
    <t xml:space="preserve">Palestine </t>
  </si>
  <si>
    <t>Total Non-Arab Countries Regions</t>
  </si>
  <si>
    <t>مجموع الدول العربية</t>
  </si>
  <si>
    <t>BTN</t>
  </si>
  <si>
    <t>Bhutan</t>
  </si>
  <si>
    <t xml:space="preserve">سلطنة عمان </t>
  </si>
  <si>
    <t>القيمة/ Value</t>
  </si>
  <si>
    <t>الحصة/ Share</t>
  </si>
  <si>
    <t>Dhaman's outstading commitments by the end of 2023 (US$ million)</t>
  </si>
  <si>
    <t>الالتزامات القائمة للمؤسسة بنهاية عام 2023 (مليون دولار)</t>
  </si>
  <si>
    <t>عمليات المؤسسة في الدولة/ الجهة (مليار دولار)</t>
  </si>
  <si>
    <t xml:space="preserve"> Dhaman's Guarantee Operations 1975-2023</t>
  </si>
  <si>
    <t>عمليات الضمان المقدمة من المؤسسة العربية لضمان الاستثمار وائتمان الصادرات 1975-2023</t>
  </si>
  <si>
    <t>Dhaman’s Operations 2008-2023 / تطور حجم عمليات المؤسسة 2008-2023</t>
  </si>
  <si>
    <t xml:space="preserve">Dhaman’s operations in  Arab countries 2008-2023 - country as a source / تطور حجم عمليات المؤسسة في الدول العربية 2008-2023 - الدولة كمصدر للسع والاستثمارات </t>
  </si>
  <si>
    <t xml:space="preserve">Dhaman’s operations in  Arab countries 2008-2023 - country as a destination / تطور حجم عمليات المؤسسة في الدول العربية 2008-2023 - الدولة كوجهة للسع والاستثمارات </t>
  </si>
  <si>
    <t xml:space="preserve">التوزيع القطاعي لعمليات المؤسسة  خلال عامي 2022 و2023/Sectorial distribution of Dhaman's Operations  during  2022 and 2023 </t>
  </si>
  <si>
    <t>الالتزامات  القائمة والعقود السارية للمؤسسة في الدول العربية  بنهاية عام 2023/  Dhaman’s Outstanding Commitment in Aran countries  by the end of 2023</t>
  </si>
  <si>
    <t>Dhaman's Cumulative Operations 1975-2023 / عمليات المؤسسة التراكمية للفترة 1975-2023</t>
  </si>
  <si>
    <r>
      <rPr>
        <b/>
        <sz val="18"/>
        <rFont val="Times New Roman"/>
        <family val="1"/>
      </rPr>
      <t>1. مصادر البيانات :</t>
    </r>
    <r>
      <rPr>
        <sz val="10"/>
        <rFont val="Arial"/>
        <family val="2"/>
      </rPr>
      <t xml:space="preserve">
</t>
    </r>
    <r>
      <rPr>
        <sz val="14"/>
        <rFont val="Times New Roman"/>
        <family val="1"/>
      </rPr>
      <t xml:space="preserve"> </t>
    </r>
    <r>
      <rPr>
        <sz val="16"/>
        <rFont val="Times New Roman"/>
        <family val="1"/>
      </rPr>
      <t>تم الاعتماد  على البيانات الصادرة في التقرير السنوي للمؤسسة لعام 2023</t>
    </r>
    <r>
      <rPr>
        <sz val="16"/>
        <rFont val="Arial"/>
        <family val="2"/>
      </rPr>
      <t xml:space="preserve"> وعلى بيانت المؤسسة منذ 1975  </t>
    </r>
    <r>
      <rPr>
        <sz val="10"/>
        <rFont val="Arial"/>
        <family val="2"/>
      </rPr>
      <t xml:space="preserve">
</t>
    </r>
    <r>
      <rPr>
        <b/>
        <sz val="18"/>
        <rFont val="Times New Roman"/>
        <family val="1"/>
      </rPr>
      <t xml:space="preserve">2. المحتوى :
</t>
    </r>
    <r>
      <rPr>
        <sz val="10"/>
        <rFont val="Arial"/>
        <family val="2"/>
      </rPr>
      <t xml:space="preserve">
</t>
    </r>
    <r>
      <rPr>
        <sz val="14"/>
        <rFont val="Times New Roman"/>
        <family val="1"/>
      </rPr>
      <t xml:space="preserve">تحتوي قاعدة البيانات على 6 جداول  لرصد تطور حجم عمليات المؤسسة العربية لضمان الاستثمار وائتمان الصادرات في العالم وفي الدول العربية منها جدول  يحتوي على ملخص للعمليات التراكمية التي قامت بها المؤسسة منذ عام 1975. 
</t>
    </r>
    <r>
      <rPr>
        <b/>
        <sz val="18"/>
        <color rgb="FFC00000"/>
        <rFont val="Times New Roman"/>
        <family val="1"/>
      </rPr>
      <t>الملاحظات:</t>
    </r>
    <r>
      <rPr>
        <sz val="14"/>
        <rFont val="Times New Roman"/>
        <family val="1"/>
      </rPr>
      <t xml:space="preserve">
</t>
    </r>
    <r>
      <rPr>
        <sz val="14"/>
        <color rgb="FFC00000"/>
        <rFont val="Times New Roman"/>
        <family val="1"/>
      </rPr>
      <t xml:space="preserve"> * البيانات الخاصة بعام 2024 تكون متوفرة خلال الربع الأول من عام 2025 
**  كل الجداول جاهزة للطباعة.
*** للاطلاع على تحليل مفصل لهذه الجداول يرجى تنزيل نشرة "ضمان الاستثمار" العدد 3-2024 من الموقع الالكتروني للمؤسسة على الرابط التالي:</t>
    </r>
  </si>
  <si>
    <t>https://www.dhaman.org/bulletin/bulletin-Q3-2024.pdf</t>
  </si>
  <si>
    <r>
      <rPr>
        <b/>
        <sz val="18"/>
        <rFont val="Times New Roman"/>
        <family val="1"/>
      </rPr>
      <t>1. Data sources</t>
    </r>
    <r>
      <rPr>
        <sz val="10"/>
        <rFont val="Times New Roman"/>
        <family val="1"/>
      </rPr>
      <t xml:space="preserve">:
</t>
    </r>
    <r>
      <rPr>
        <sz val="13"/>
        <rFont val="Times New Roman"/>
        <family val="1"/>
      </rPr>
      <t xml:space="preserve">We relied  on Data published in Dhaman's annual report for the year 2023  and on Dhaman's data  since 1975.
</t>
    </r>
    <r>
      <rPr>
        <sz val="10"/>
        <rFont val="Times New Roman"/>
        <family val="1"/>
      </rPr>
      <t xml:space="preserve">
</t>
    </r>
    <r>
      <rPr>
        <b/>
        <sz val="18"/>
        <rFont val="Times New Roman"/>
        <family val="1"/>
      </rPr>
      <t>2. Content:</t>
    </r>
    <r>
      <rPr>
        <sz val="10"/>
        <rFont val="Times New Roman"/>
        <family val="1"/>
      </rPr>
      <t xml:space="preserve">
</t>
    </r>
    <r>
      <rPr>
        <sz val="13"/>
        <rFont val="Times New Roman"/>
        <family val="1"/>
      </rPr>
      <t xml:space="preserve">
The database contains 6 tables to follow the evolution of the volume of Dhaman's operations in the world and in Arab countries,  including a summary table of cumulative operations since 1975.
</t>
    </r>
    <r>
      <rPr>
        <sz val="10"/>
        <rFont val="Times New Roman"/>
        <family val="1"/>
      </rPr>
      <t xml:space="preserve">
</t>
    </r>
    <r>
      <rPr>
        <b/>
        <sz val="18"/>
        <color rgb="FFC00000"/>
        <rFont val="Times New Roman"/>
        <family val="1"/>
      </rPr>
      <t xml:space="preserve">Notes :
</t>
    </r>
    <r>
      <rPr>
        <sz val="10"/>
        <rFont val="Times New Roman"/>
        <family val="1"/>
      </rPr>
      <t xml:space="preserve">
</t>
    </r>
    <r>
      <rPr>
        <sz val="13"/>
        <color rgb="FFC00000"/>
        <rFont val="Times New Roman"/>
        <family val="1"/>
      </rPr>
      <t>* Data for 2024 will be released during the second quarter of 2025.
** All tables are ready for printing.
***To consult a detailed analysis of these tables, please download the Quartely Bulletin 3-2024, from Dhaman's website at the following link: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</si>
</sst>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#,##0.000"/>
    <numFmt numFmtId="166" formatCode="0.000"/>
    <numFmt numFmtId="167" formatCode="0.0"/>
    <numFmt numFmtId="168" formatCode="#,##0.0"/>
    <numFmt numFmtId="169" formatCode="0.0_);[Red]\(0.0\)"/>
    <numFmt numFmtId="170" formatCode="0.00000000000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0"/>
      <name val="Times New Roman"/>
      <family val="1"/>
    </font>
    <font>
      <sz val="13"/>
      <color theme="1"/>
      <name val="Times New Roman"/>
      <family val="1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3"/>
      <color theme="1" tint="0.14999847407452621"/>
      <name val="Times New Roman"/>
      <family val="1"/>
    </font>
    <font>
      <b/>
      <sz val="13"/>
      <color theme="1" tint="0.14999847407452621"/>
      <name val="Times New Roman"/>
      <family val="1"/>
    </font>
    <font>
      <b/>
      <sz val="14"/>
      <color theme="1" tint="0.14999847407452621"/>
      <name val="Times New Roman"/>
      <family val="1"/>
    </font>
    <font>
      <b/>
      <sz val="12"/>
      <color theme="1" tint="0.14999847407452621"/>
      <name val="Times New Roman"/>
      <family val="1"/>
    </font>
    <font>
      <b/>
      <sz val="14"/>
      <color rgb="FFC0000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2"/>
      <color rgb="FFC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rgb="FFC00000"/>
      <name val="Times New Roman"/>
      <family val="1"/>
    </font>
    <font>
      <sz val="13"/>
      <color rgb="FFC00000"/>
      <name val="Times New Roman"/>
      <family val="1"/>
    </font>
    <font>
      <sz val="10"/>
      <name val="Arial"/>
      <family val="1"/>
    </font>
    <font>
      <sz val="16"/>
      <name val="Times New Roman"/>
      <family val="1"/>
    </font>
    <font>
      <sz val="16"/>
      <name val="Arial"/>
      <family val="2"/>
    </font>
    <font>
      <sz val="14"/>
      <color rgb="FFC00000"/>
      <name val="Times New Roman"/>
      <family val="1"/>
    </font>
    <font>
      <b/>
      <sz val="20"/>
      <name val="Times New Roman"/>
      <family val="1"/>
    </font>
    <font>
      <b/>
      <i/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 tint="0.14999847407452621"/>
      <name val="Times New Roman"/>
      <family val="1"/>
    </font>
    <font>
      <b/>
      <sz val="13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2"/>
    </font>
    <font>
      <sz val="12"/>
      <name val="Calibri"/>
      <family val="2"/>
    </font>
    <font>
      <b/>
      <sz val="26"/>
      <color theme="0"/>
      <name val="Times New Roman"/>
      <family val="1"/>
    </font>
    <font>
      <b/>
      <sz val="28"/>
      <color theme="0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0.5"/>
      <color rgb="FF000000"/>
      <name val="Times New Roman"/>
      <family val="2"/>
    </font>
    <font>
      <b/>
      <sz val="36"/>
      <name val="Times New Roman"/>
      <family val="1"/>
    </font>
    <font>
      <b/>
      <sz val="16"/>
      <color rgb="FFB34645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b/>
      <sz val="22"/>
      <color theme="1"/>
      <name val="Times New Roman"/>
      <family val="1"/>
    </font>
    <font>
      <sz val="12"/>
      <color rgb="FF221E1F"/>
      <name val="Times New Roman"/>
      <family val="1"/>
    </font>
    <font>
      <b/>
      <sz val="12"/>
      <color rgb="FF221E1F"/>
      <name val="Times New Roman"/>
      <family val="1"/>
    </font>
    <font>
      <b/>
      <sz val="14"/>
      <color rgb="FFBD0729"/>
      <name val="Times New Roman"/>
      <family val="1"/>
    </font>
    <font>
      <b/>
      <sz val="11"/>
      <color rgb="FFBD0729"/>
      <name val="Times New Roman"/>
      <family val="1"/>
    </font>
    <font>
      <b/>
      <sz val="17"/>
      <color theme="0"/>
      <name val="Times New Roman"/>
      <family val="1"/>
    </font>
    <font>
      <b/>
      <sz val="14"/>
      <name val="Calibri"/>
      <family val="2"/>
    </font>
    <font>
      <b/>
      <sz val="10"/>
      <color rgb="FFB34645"/>
      <name val="Times New Roman"/>
      <family val="1"/>
    </font>
    <font>
      <b/>
      <sz val="11"/>
      <color rgb="FFB34645"/>
      <name val="Times New Roman"/>
      <family val="1"/>
    </font>
    <font>
      <b/>
      <sz val="2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49A68"/>
        <bgColor indexed="64"/>
      </patternFill>
    </fill>
    <fill>
      <patternFill patternType="solid">
        <fgColor rgb="FFB82D36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 style="thin">
        <color theme="0" tint="-0.14993743705557422"/>
      </top>
      <bottom/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 style="thin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/>
      <diagonal/>
    </border>
    <border>
      <left style="thin">
        <color theme="0" tint="-0.34998626667073579"/>
      </left>
      <right style="thin">
        <color theme="0" tint="-4.9989318521683403E-2"/>
      </right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 style="thin">
        <color theme="0" tint="-0.34998626667073579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14993743705557422"/>
      </left>
      <right/>
      <top/>
      <bottom style="medium">
        <color theme="0" tint="-0.14996795556505021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0691854609822"/>
      </bottom>
      <diagonal/>
    </border>
    <border>
      <left/>
      <right/>
      <top/>
      <bottom style="medium">
        <color theme="0" tint="-0.14990691854609822"/>
      </bottom>
      <diagonal/>
    </border>
    <border>
      <left style="medium">
        <color theme="0" tint="-0.14993743705557422"/>
      </left>
      <right/>
      <top/>
      <bottom style="medium">
        <color theme="0" tint="-0.14990691854609822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3743705557422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</borders>
  <cellStyleXfs count="18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0" fontId="3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50" fillId="0" borderId="0" applyNumberForma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32" fillId="0" borderId="0"/>
  </cellStyleXfs>
  <cellXfs count="340">
    <xf numFmtId="0" fontId="0" fillId="0" borderId="0" xfId="0"/>
    <xf numFmtId="0" fontId="9" fillId="0" borderId="1" xfId="0" applyFont="1" applyBorder="1"/>
    <xf numFmtId="3" fontId="0" fillId="0" borderId="1" xfId="0" applyNumberFormat="1" applyBorder="1"/>
    <xf numFmtId="0" fontId="9" fillId="2" borderId="1" xfId="0" applyFont="1" applyFill="1" applyBorder="1"/>
    <xf numFmtId="3" fontId="0" fillId="0" borderId="0" xfId="0" applyNumberFormat="1"/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2" xfId="0" quotePrefix="1" applyNumberFormat="1" applyFill="1" applyBorder="1" applyAlignment="1">
      <alignment horizontal="center" vertical="center"/>
    </xf>
    <xf numFmtId="0" fontId="8" fillId="0" borderId="0" xfId="0" applyFont="1" applyAlignment="1">
      <alignment vertical="center" wrapText="1" readingOrder="2"/>
    </xf>
    <xf numFmtId="0" fontId="9" fillId="5" borderId="2" xfId="0" applyFont="1" applyFill="1" applyBorder="1" applyAlignment="1">
      <alignment horizontal="right" vertical="center" indent="2"/>
    </xf>
    <xf numFmtId="3" fontId="11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8" fillId="4" borderId="0" xfId="0" applyFont="1" applyFill="1" applyAlignment="1">
      <alignment horizontal="center" vertical="center" wrapText="1" readingOrder="2"/>
    </xf>
    <xf numFmtId="0" fontId="13" fillId="0" borderId="0" xfId="0" applyFont="1" applyAlignment="1">
      <alignment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/>
    </xf>
    <xf numFmtId="0" fontId="15" fillId="0" borderId="0" xfId="0" applyFont="1"/>
    <xf numFmtId="0" fontId="22" fillId="0" borderId="0" xfId="0" applyFont="1"/>
    <xf numFmtId="0" fontId="33" fillId="0" borderId="0" xfId="3" applyFont="1" applyAlignment="1">
      <alignment horizontal="left"/>
    </xf>
    <xf numFmtId="0" fontId="33" fillId="0" borderId="0" xfId="3" applyFont="1"/>
    <xf numFmtId="0" fontId="33" fillId="8" borderId="0" xfId="3" applyFont="1" applyFill="1" applyAlignment="1">
      <alignment horizontal="left"/>
    </xf>
    <xf numFmtId="0" fontId="33" fillId="8" borderId="0" xfId="3" applyFont="1" applyFill="1"/>
    <xf numFmtId="167" fontId="33" fillId="8" borderId="0" xfId="3" applyNumberFormat="1" applyFont="1" applyFill="1"/>
    <xf numFmtId="0" fontId="1" fillId="0" borderId="0" xfId="7"/>
    <xf numFmtId="0" fontId="22" fillId="0" borderId="0" xfId="7" applyFont="1"/>
    <xf numFmtId="0" fontId="22" fillId="8" borderId="0" xfId="0" applyFont="1" applyFill="1" applyAlignment="1">
      <alignment vertical="center"/>
    </xf>
    <xf numFmtId="0" fontId="22" fillId="8" borderId="14" xfId="0" applyFont="1" applyFill="1" applyBorder="1" applyAlignment="1">
      <alignment horizontal="center" vertical="center"/>
    </xf>
    <xf numFmtId="167" fontId="17" fillId="8" borderId="0" xfId="0" applyNumberFormat="1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22" fillId="8" borderId="15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167" fontId="17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167" fontId="21" fillId="8" borderId="0" xfId="0" applyNumberFormat="1" applyFont="1" applyFill="1" applyAlignment="1">
      <alignment horizontal="center" vertical="center"/>
    </xf>
    <xf numFmtId="167" fontId="21" fillId="5" borderId="0" xfId="0" applyNumberFormat="1" applyFont="1" applyFill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167" fontId="20" fillId="10" borderId="17" xfId="0" applyNumberFormat="1" applyFont="1" applyFill="1" applyBorder="1" applyAlignment="1">
      <alignment horizontal="center" vertical="center"/>
    </xf>
    <xf numFmtId="0" fontId="39" fillId="0" borderId="0" xfId="13"/>
    <xf numFmtId="0" fontId="40" fillId="0" borderId="0" xfId="13" applyFont="1"/>
    <xf numFmtId="0" fontId="40" fillId="0" borderId="0" xfId="13" applyFont="1" applyAlignment="1">
      <alignment horizontal="center"/>
    </xf>
    <xf numFmtId="0" fontId="38" fillId="0" borderId="0" xfId="12"/>
    <xf numFmtId="0" fontId="49" fillId="0" borderId="0" xfId="13" applyFont="1" applyAlignment="1">
      <alignment horizontal="left"/>
    </xf>
    <xf numFmtId="0" fontId="49" fillId="0" borderId="0" xfId="13" applyFont="1" applyAlignment="1">
      <alignment horizontal="center"/>
    </xf>
    <xf numFmtId="0" fontId="51" fillId="0" borderId="0" xfId="13" applyFont="1"/>
    <xf numFmtId="0" fontId="16" fillId="0" borderId="0" xfId="13" applyFont="1"/>
    <xf numFmtId="0" fontId="53" fillId="0" borderId="0" xfId="0" applyFont="1"/>
    <xf numFmtId="167" fontId="30" fillId="8" borderId="3" xfId="0" applyNumberFormat="1" applyFont="1" applyFill="1" applyBorder="1" applyAlignment="1">
      <alignment horizontal="center" vertical="center"/>
    </xf>
    <xf numFmtId="167" fontId="30" fillId="8" borderId="2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8" fillId="7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 wrapText="1"/>
    </xf>
    <xf numFmtId="0" fontId="24" fillId="8" borderId="28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167" fontId="54" fillId="8" borderId="0" xfId="0" applyNumberFormat="1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167" fontId="54" fillId="5" borderId="0" xfId="0" applyNumberFormat="1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  <xf numFmtId="1" fontId="20" fillId="9" borderId="31" xfId="0" applyNumberFormat="1" applyFont="1" applyFill="1" applyBorder="1" applyAlignment="1">
      <alignment horizontal="center" vertical="center"/>
    </xf>
    <xf numFmtId="0" fontId="19" fillId="8" borderId="0" xfId="0" applyFont="1" applyFill="1" applyAlignment="1">
      <alignment vertical="center"/>
    </xf>
    <xf numFmtId="167" fontId="30" fillId="8" borderId="0" xfId="0" applyNumberFormat="1" applyFont="1" applyFill="1" applyAlignment="1">
      <alignment horizontal="center" vertical="center"/>
    </xf>
    <xf numFmtId="167" fontId="30" fillId="5" borderId="0" xfId="0" applyNumberFormat="1" applyFont="1" applyFill="1" applyAlignment="1">
      <alignment horizontal="center" vertical="center"/>
    </xf>
    <xf numFmtId="1" fontId="20" fillId="9" borderId="0" xfId="0" applyNumberFormat="1" applyFont="1" applyFill="1" applyAlignment="1">
      <alignment horizontal="center" vertical="center"/>
    </xf>
    <xf numFmtId="1" fontId="20" fillId="10" borderId="17" xfId="0" applyNumberFormat="1" applyFont="1" applyFill="1" applyBorder="1" applyAlignment="1">
      <alignment horizontal="center" vertical="center"/>
    </xf>
    <xf numFmtId="0" fontId="56" fillId="0" borderId="0" xfId="15" applyFont="1"/>
    <xf numFmtId="0" fontId="21" fillId="0" borderId="0" xfId="7" applyFont="1" applyAlignment="1">
      <alignment horizontal="left" vertical="top" readingOrder="1"/>
    </xf>
    <xf numFmtId="0" fontId="57" fillId="0" borderId="0" xfId="7" applyFont="1"/>
    <xf numFmtId="0" fontId="21" fillId="0" borderId="0" xfId="7" applyFont="1" applyAlignment="1">
      <alignment vertical="top"/>
    </xf>
    <xf numFmtId="0" fontId="58" fillId="0" borderId="0" xfId="3" applyFont="1"/>
    <xf numFmtId="166" fontId="62" fillId="8" borderId="10" xfId="3" applyNumberFormat="1" applyFont="1" applyFill="1" applyBorder="1" applyAlignment="1">
      <alignment horizontal="center" vertical="center"/>
    </xf>
    <xf numFmtId="164" fontId="45" fillId="8" borderId="10" xfId="9" applyNumberFormat="1" applyFont="1" applyFill="1" applyBorder="1" applyAlignment="1">
      <alignment horizontal="center" vertical="center"/>
    </xf>
    <xf numFmtId="164" fontId="34" fillId="8" borderId="10" xfId="3" applyNumberFormat="1" applyFont="1" applyFill="1" applyBorder="1" applyAlignment="1">
      <alignment horizontal="center" vertical="center"/>
    </xf>
    <xf numFmtId="166" fontId="62" fillId="5" borderId="10" xfId="3" applyNumberFormat="1" applyFont="1" applyFill="1" applyBorder="1" applyAlignment="1">
      <alignment horizontal="center" vertical="center"/>
    </xf>
    <xf numFmtId="164" fontId="45" fillId="5" borderId="10" xfId="9" applyNumberFormat="1" applyFont="1" applyFill="1" applyBorder="1" applyAlignment="1">
      <alignment horizontal="center" vertical="center"/>
    </xf>
    <xf numFmtId="164" fontId="34" fillId="5" borderId="10" xfId="3" applyNumberFormat="1" applyFont="1" applyFill="1" applyBorder="1" applyAlignment="1">
      <alignment horizontal="center" vertical="center"/>
    </xf>
    <xf numFmtId="10" fontId="34" fillId="5" borderId="10" xfId="3" applyNumberFormat="1" applyFont="1" applyFill="1" applyBorder="1" applyAlignment="1">
      <alignment horizontal="center" vertical="center"/>
    </xf>
    <xf numFmtId="10" fontId="34" fillId="8" borderId="10" xfId="3" applyNumberFormat="1" applyFont="1" applyFill="1" applyBorder="1" applyAlignment="1">
      <alignment horizontal="center" vertical="center"/>
    </xf>
    <xf numFmtId="167" fontId="31" fillId="6" borderId="10" xfId="3" applyNumberFormat="1" applyFont="1" applyFill="1" applyBorder="1" applyAlignment="1">
      <alignment horizontal="center" vertical="center"/>
    </xf>
    <xf numFmtId="164" fontId="34" fillId="8" borderId="10" xfId="9" applyNumberFormat="1" applyFont="1" applyFill="1" applyBorder="1" applyAlignment="1">
      <alignment horizontal="center" vertical="center"/>
    </xf>
    <xf numFmtId="164" fontId="34" fillId="5" borderId="10" xfId="9" applyNumberFormat="1" applyFont="1" applyFill="1" applyBorder="1" applyAlignment="1">
      <alignment horizontal="center" vertical="center"/>
    </xf>
    <xf numFmtId="1" fontId="33" fillId="8" borderId="0" xfId="3" applyNumberFormat="1" applyFont="1" applyFill="1"/>
    <xf numFmtId="0" fontId="63" fillId="0" borderId="21" xfId="12" applyFont="1" applyFill="1" applyBorder="1" applyAlignment="1">
      <alignment horizontal="center" vertical="center"/>
    </xf>
    <xf numFmtId="0" fontId="44" fillId="0" borderId="20" xfId="13" applyFont="1" applyBorder="1" applyAlignment="1">
      <alignment horizontal="right" vertical="center" wrapText="1" readingOrder="2"/>
    </xf>
    <xf numFmtId="0" fontId="16" fillId="0" borderId="19" xfId="13" applyFont="1" applyBorder="1" applyAlignment="1">
      <alignment horizontal="left" vertical="top" wrapText="1" readingOrder="1"/>
    </xf>
    <xf numFmtId="0" fontId="64" fillId="11" borderId="0" xfId="0" applyFont="1" applyFill="1" applyAlignment="1">
      <alignment horizontal="center" vertical="center"/>
    </xf>
    <xf numFmtId="0" fontId="65" fillId="0" borderId="0" xfId="0" applyFont="1" applyAlignment="1">
      <alignment vertical="center" readingOrder="2"/>
    </xf>
    <xf numFmtId="0" fontId="0" fillId="0" borderId="0" xfId="0" applyAlignment="1">
      <alignment horizontal="center"/>
    </xf>
    <xf numFmtId="0" fontId="66" fillId="5" borderId="42" xfId="13" applyFont="1" applyFill="1" applyBorder="1"/>
    <xf numFmtId="0" fontId="16" fillId="0" borderId="45" xfId="13" applyFont="1" applyBorder="1" applyAlignment="1">
      <alignment horizontal="center"/>
    </xf>
    <xf numFmtId="0" fontId="16" fillId="5" borderId="0" xfId="13" applyFont="1" applyFill="1"/>
    <xf numFmtId="0" fontId="48" fillId="5" borderId="0" xfId="13" applyFont="1" applyFill="1"/>
    <xf numFmtId="0" fontId="48" fillId="5" borderId="45" xfId="13" applyFont="1" applyFill="1" applyBorder="1"/>
    <xf numFmtId="0" fontId="16" fillId="0" borderId="0" xfId="13" applyFont="1" applyAlignment="1">
      <alignment horizontal="center"/>
    </xf>
    <xf numFmtId="0" fontId="16" fillId="0" borderId="45" xfId="13" applyFont="1" applyBorder="1"/>
    <xf numFmtId="0" fontId="16" fillId="5" borderId="46" xfId="13" applyFont="1" applyFill="1" applyBorder="1"/>
    <xf numFmtId="0" fontId="16" fillId="0" borderId="46" xfId="13" applyFont="1" applyBorder="1"/>
    <xf numFmtId="0" fontId="49" fillId="0" borderId="0" xfId="13" applyFont="1" applyAlignment="1">
      <alignment horizontal="center" vertical="center"/>
    </xf>
    <xf numFmtId="0" fontId="68" fillId="0" borderId="0" xfId="12" applyFont="1" applyFill="1" applyBorder="1" applyAlignment="1">
      <alignment horizontal="center" vertical="center" wrapText="1"/>
    </xf>
    <xf numFmtId="0" fontId="68" fillId="0" borderId="49" xfId="12" applyFont="1" applyFill="1" applyBorder="1" applyAlignment="1">
      <alignment horizontal="center" vertical="center" wrapText="1"/>
    </xf>
    <xf numFmtId="0" fontId="16" fillId="0" borderId="49" xfId="13" applyFont="1" applyBorder="1"/>
    <xf numFmtId="0" fontId="66" fillId="5" borderId="0" xfId="13" applyFont="1" applyFill="1"/>
    <xf numFmtId="0" fontId="48" fillId="5" borderId="46" xfId="13" applyFont="1" applyFill="1" applyBorder="1"/>
    <xf numFmtId="0" fontId="16" fillId="5" borderId="45" xfId="13" applyFont="1" applyFill="1" applyBorder="1"/>
    <xf numFmtId="0" fontId="68" fillId="8" borderId="45" xfId="14" applyFont="1" applyFill="1" applyBorder="1" applyAlignment="1">
      <alignment horizontal="center" vertical="center"/>
    </xf>
    <xf numFmtId="0" fontId="68" fillId="0" borderId="46" xfId="12" applyFont="1" applyFill="1" applyBorder="1" applyAlignment="1">
      <alignment horizontal="center" vertical="center" wrapText="1"/>
    </xf>
    <xf numFmtId="0" fontId="68" fillId="8" borderId="47" xfId="14" applyFont="1" applyFill="1" applyBorder="1" applyAlignment="1">
      <alignment horizontal="center" vertical="center"/>
    </xf>
    <xf numFmtId="0" fontId="68" fillId="0" borderId="48" xfId="12" applyFont="1" applyFill="1" applyBorder="1" applyAlignment="1">
      <alignment horizontal="center" vertical="center" wrapText="1"/>
    </xf>
    <xf numFmtId="0" fontId="37" fillId="7" borderId="55" xfId="0" applyFont="1" applyFill="1" applyBorder="1" applyAlignment="1">
      <alignment horizontal="center" vertical="center"/>
    </xf>
    <xf numFmtId="0" fontId="37" fillId="7" borderId="56" xfId="0" applyFont="1" applyFill="1" applyBorder="1" applyAlignment="1">
      <alignment horizontal="center" vertical="center"/>
    </xf>
    <xf numFmtId="168" fontId="23" fillId="8" borderId="57" xfId="0" applyNumberFormat="1" applyFont="1" applyFill="1" applyBorder="1" applyAlignment="1">
      <alignment horizontal="center" vertical="center" wrapText="1"/>
    </xf>
    <xf numFmtId="168" fontId="23" fillId="8" borderId="58" xfId="0" applyNumberFormat="1" applyFont="1" applyFill="1" applyBorder="1" applyAlignment="1">
      <alignment horizontal="center" vertical="center" readingOrder="2"/>
    </xf>
    <xf numFmtId="168" fontId="23" fillId="8" borderId="59" xfId="0" applyNumberFormat="1" applyFont="1" applyFill="1" applyBorder="1" applyAlignment="1">
      <alignment horizontal="center" vertical="center" wrapText="1"/>
    </xf>
    <xf numFmtId="168" fontId="23" fillId="8" borderId="60" xfId="0" applyNumberFormat="1" applyFont="1" applyFill="1" applyBorder="1" applyAlignment="1">
      <alignment horizontal="center" vertical="center"/>
    </xf>
    <xf numFmtId="168" fontId="23" fillId="8" borderId="61" xfId="0" applyNumberFormat="1" applyFont="1" applyFill="1" applyBorder="1" applyAlignment="1">
      <alignment horizontal="center" vertical="center"/>
    </xf>
    <xf numFmtId="167" fontId="23" fillId="8" borderId="62" xfId="0" applyNumberFormat="1" applyFont="1" applyFill="1" applyBorder="1" applyAlignment="1">
      <alignment horizontal="center" vertical="center"/>
    </xf>
    <xf numFmtId="168" fontId="23" fillId="8" borderId="63" xfId="0" applyNumberFormat="1" applyFont="1" applyFill="1" applyBorder="1" applyAlignment="1">
      <alignment horizontal="center" vertical="center" readingOrder="2"/>
    </xf>
    <xf numFmtId="164" fontId="0" fillId="0" borderId="0" xfId="16" applyNumberFormat="1" applyFont="1"/>
    <xf numFmtId="0" fontId="9" fillId="0" borderId="0" xfId="0" applyFont="1" applyAlignment="1">
      <alignment horizontal="center"/>
    </xf>
    <xf numFmtId="164" fontId="0" fillId="0" borderId="0" xfId="16" applyNumberFormat="1" applyFont="1" applyAlignment="1">
      <alignment horizontal="center"/>
    </xf>
    <xf numFmtId="164" fontId="4" fillId="0" borderId="0" xfId="16" applyNumberFormat="1" applyFont="1" applyAlignment="1">
      <alignment horizontal="center"/>
    </xf>
    <xf numFmtId="9" fontId="0" fillId="0" borderId="0" xfId="16" applyFont="1"/>
    <xf numFmtId="9" fontId="0" fillId="0" borderId="0" xfId="16" applyFont="1" applyAlignment="1">
      <alignment horizontal="center"/>
    </xf>
    <xf numFmtId="169" fontId="22" fillId="0" borderId="0" xfId="0" applyNumberFormat="1" applyFont="1"/>
    <xf numFmtId="0" fontId="31" fillId="9" borderId="67" xfId="0" applyFont="1" applyFill="1" applyBorder="1" applyAlignment="1">
      <alignment horizontal="center" vertical="center"/>
    </xf>
    <xf numFmtId="1" fontId="31" fillId="9" borderId="68" xfId="16" applyNumberFormat="1" applyFont="1" applyFill="1" applyBorder="1" applyAlignment="1">
      <alignment horizontal="center" vertical="center" wrapText="1"/>
    </xf>
    <xf numFmtId="9" fontId="31" fillId="9" borderId="68" xfId="16" applyFont="1" applyFill="1" applyBorder="1" applyAlignment="1">
      <alignment horizontal="center" vertical="center" wrapText="1"/>
    </xf>
    <xf numFmtId="0" fontId="31" fillId="9" borderId="69" xfId="0" applyFont="1" applyFill="1" applyBorder="1" applyAlignment="1">
      <alignment horizontal="center" vertical="center"/>
    </xf>
    <xf numFmtId="0" fontId="17" fillId="5" borderId="70" xfId="0" applyFont="1" applyFill="1" applyBorder="1" applyAlignment="1">
      <alignment horizontal="center" vertical="center"/>
    </xf>
    <xf numFmtId="167" fontId="71" fillId="5" borderId="0" xfId="16" applyNumberFormat="1" applyFont="1" applyFill="1" applyBorder="1" applyAlignment="1">
      <alignment horizontal="center" vertical="center" wrapText="1"/>
    </xf>
    <xf numFmtId="167" fontId="72" fillId="5" borderId="0" xfId="16" applyNumberFormat="1" applyFont="1" applyFill="1" applyBorder="1" applyAlignment="1">
      <alignment horizontal="center" vertical="center" wrapText="1"/>
    </xf>
    <xf numFmtId="169" fontId="71" fillId="5" borderId="0" xfId="16" applyNumberFormat="1" applyFont="1" applyFill="1" applyBorder="1" applyAlignment="1">
      <alignment horizontal="center" vertical="center" wrapText="1"/>
    </xf>
    <xf numFmtId="0" fontId="17" fillId="5" borderId="71" xfId="0" applyFont="1" applyFill="1" applyBorder="1" applyAlignment="1">
      <alignment horizontal="center" vertical="center"/>
    </xf>
    <xf numFmtId="0" fontId="17" fillId="8" borderId="70" xfId="0" applyFont="1" applyFill="1" applyBorder="1" applyAlignment="1">
      <alignment horizontal="center" vertical="center"/>
    </xf>
    <xf numFmtId="167" fontId="71" fillId="8" borderId="0" xfId="16" applyNumberFormat="1" applyFont="1" applyFill="1" applyBorder="1" applyAlignment="1">
      <alignment horizontal="center" vertical="center" wrapText="1"/>
    </xf>
    <xf numFmtId="167" fontId="72" fillId="8" borderId="0" xfId="16" applyNumberFormat="1" applyFont="1" applyFill="1" applyBorder="1" applyAlignment="1">
      <alignment horizontal="center" vertical="center" wrapText="1"/>
    </xf>
    <xf numFmtId="169" fontId="71" fillId="8" borderId="0" xfId="16" applyNumberFormat="1" applyFont="1" applyFill="1" applyBorder="1" applyAlignment="1">
      <alignment horizontal="center" vertical="center" wrapText="1"/>
    </xf>
    <xf numFmtId="0" fontId="17" fillId="8" borderId="71" xfId="0" applyFont="1" applyFill="1" applyBorder="1" applyAlignment="1">
      <alignment horizontal="center" vertical="center"/>
    </xf>
    <xf numFmtId="0" fontId="17" fillId="8" borderId="71" xfId="0" applyFont="1" applyFill="1" applyBorder="1" applyAlignment="1">
      <alignment horizontal="center" vertical="center" wrapText="1"/>
    </xf>
    <xf numFmtId="0" fontId="17" fillId="5" borderId="71" xfId="0" applyFont="1" applyFill="1" applyBorder="1" applyAlignment="1">
      <alignment horizontal="center" vertical="center" wrapText="1"/>
    </xf>
    <xf numFmtId="0" fontId="73" fillId="7" borderId="70" xfId="0" applyFont="1" applyFill="1" applyBorder="1" applyAlignment="1">
      <alignment horizontal="center" vertical="center"/>
    </xf>
    <xf numFmtId="0" fontId="74" fillId="7" borderId="0" xfId="0" applyFont="1" applyFill="1" applyAlignment="1">
      <alignment horizontal="center" vertical="center" wrapText="1"/>
    </xf>
    <xf numFmtId="0" fontId="73" fillId="7" borderId="71" xfId="0" applyFont="1" applyFill="1" applyBorder="1" applyAlignment="1">
      <alignment horizontal="center" vertical="center"/>
    </xf>
    <xf numFmtId="0" fontId="69" fillId="0" borderId="0" xfId="15" applyFont="1"/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horizontal="center"/>
    </xf>
    <xf numFmtId="0" fontId="33" fillId="8" borderId="0" xfId="3" applyFont="1" applyFill="1" applyAlignment="1">
      <alignment horizontal="center" vertical="center"/>
    </xf>
    <xf numFmtId="0" fontId="33" fillId="8" borderId="0" xfId="3" applyFont="1" applyFill="1" applyAlignment="1">
      <alignment horizontal="center"/>
    </xf>
    <xf numFmtId="0" fontId="57" fillId="0" borderId="0" xfId="7" applyFont="1" applyAlignment="1">
      <alignment horizontal="center"/>
    </xf>
    <xf numFmtId="164" fontId="33" fillId="0" borderId="0" xfId="16" applyNumberFormat="1" applyFont="1"/>
    <xf numFmtId="167" fontId="29" fillId="9" borderId="64" xfId="3" applyNumberFormat="1" applyFont="1" applyFill="1" applyBorder="1" applyAlignment="1">
      <alignment horizontal="center" vertical="center"/>
    </xf>
    <xf numFmtId="9" fontId="29" fillId="9" borderId="64" xfId="3" applyNumberFormat="1" applyFont="1" applyFill="1" applyBorder="1" applyAlignment="1">
      <alignment horizontal="center" vertical="center"/>
    </xf>
    <xf numFmtId="167" fontId="20" fillId="9" borderId="0" xfId="3" applyNumberFormat="1" applyFont="1" applyFill="1" applyAlignment="1">
      <alignment horizontal="center" vertical="center"/>
    </xf>
    <xf numFmtId="164" fontId="20" fillId="9" borderId="0" xfId="16" applyNumberFormat="1" applyFont="1" applyFill="1" applyBorder="1" applyAlignment="1">
      <alignment horizontal="center" vertical="center"/>
    </xf>
    <xf numFmtId="0" fontId="35" fillId="5" borderId="38" xfId="3" applyFont="1" applyFill="1" applyBorder="1" applyAlignment="1">
      <alignment horizontal="center" vertical="center"/>
    </xf>
    <xf numFmtId="0" fontId="35" fillId="5" borderId="0" xfId="3" applyFont="1" applyFill="1" applyAlignment="1">
      <alignment horizontal="center" vertical="center"/>
    </xf>
    <xf numFmtId="164" fontId="35" fillId="5" borderId="0" xfId="9" applyNumberFormat="1" applyFont="1" applyFill="1" applyBorder="1" applyAlignment="1">
      <alignment horizontal="center" vertical="center"/>
    </xf>
    <xf numFmtId="0" fontId="35" fillId="5" borderId="34" xfId="3" applyFont="1" applyFill="1" applyBorder="1" applyAlignment="1">
      <alignment horizontal="center" vertical="center"/>
    </xf>
    <xf numFmtId="0" fontId="35" fillId="8" borderId="38" xfId="3" applyFont="1" applyFill="1" applyBorder="1" applyAlignment="1">
      <alignment horizontal="center" vertical="center"/>
    </xf>
    <xf numFmtId="0" fontId="35" fillId="8" borderId="0" xfId="3" applyFont="1" applyFill="1" applyAlignment="1">
      <alignment horizontal="center" vertical="center"/>
    </xf>
    <xf numFmtId="164" fontId="35" fillId="8" borderId="0" xfId="9" applyNumberFormat="1" applyFont="1" applyFill="1" applyBorder="1" applyAlignment="1">
      <alignment horizontal="center" vertical="center"/>
    </xf>
    <xf numFmtId="0" fontId="35" fillId="8" borderId="35" xfId="3" applyFont="1" applyFill="1" applyBorder="1" applyAlignment="1">
      <alignment horizontal="center" vertical="center"/>
    </xf>
    <xf numFmtId="0" fontId="35" fillId="8" borderId="76" xfId="3" applyFont="1" applyFill="1" applyBorder="1" applyAlignment="1">
      <alignment horizontal="center" vertical="center"/>
    </xf>
    <xf numFmtId="164" fontId="35" fillId="8" borderId="76" xfId="9" applyNumberFormat="1" applyFont="1" applyFill="1" applyBorder="1" applyAlignment="1">
      <alignment horizontal="center" vertical="center"/>
    </xf>
    <xf numFmtId="0" fontId="29" fillId="8" borderId="0" xfId="3" applyFont="1" applyFill="1" applyAlignment="1">
      <alignment horizontal="center" vertical="center"/>
    </xf>
    <xf numFmtId="167" fontId="29" fillId="8" borderId="0" xfId="9" applyNumberFormat="1" applyFont="1" applyFill="1" applyBorder="1" applyAlignment="1">
      <alignment horizontal="center" vertical="center"/>
    </xf>
    <xf numFmtId="10" fontId="35" fillId="8" borderId="0" xfId="9" applyNumberFormat="1" applyFont="1" applyFill="1" applyBorder="1" applyAlignment="1">
      <alignment horizontal="center" vertical="center"/>
    </xf>
    <xf numFmtId="0" fontId="35" fillId="8" borderId="34" xfId="3" applyFont="1" applyFill="1" applyBorder="1" applyAlignment="1">
      <alignment horizontal="center" vertical="center"/>
    </xf>
    <xf numFmtId="0" fontId="29" fillId="5" borderId="0" xfId="3" applyFont="1" applyFill="1" applyAlignment="1">
      <alignment horizontal="center" vertical="center"/>
    </xf>
    <xf numFmtId="167" fontId="29" fillId="5" borderId="0" xfId="9" applyNumberFormat="1" applyFont="1" applyFill="1" applyBorder="1" applyAlignment="1">
      <alignment horizontal="center" vertical="center"/>
    </xf>
    <xf numFmtId="10" fontId="35" fillId="5" borderId="0" xfId="9" applyNumberFormat="1" applyFont="1" applyFill="1" applyBorder="1" applyAlignment="1">
      <alignment horizontal="center" vertical="center"/>
    </xf>
    <xf numFmtId="0" fontId="69" fillId="0" borderId="0" xfId="3" applyFont="1" applyAlignment="1">
      <alignment wrapText="1"/>
    </xf>
    <xf numFmtId="0" fontId="68" fillId="0" borderId="0" xfId="7" applyFont="1" applyAlignment="1">
      <alignment horizontal="center" vertical="center"/>
    </xf>
    <xf numFmtId="0" fontId="28" fillId="7" borderId="78" xfId="0" applyFont="1" applyFill="1" applyBorder="1" applyAlignment="1">
      <alignment horizontal="center" vertical="center"/>
    </xf>
    <xf numFmtId="0" fontId="28" fillId="7" borderId="79" xfId="0" applyFont="1" applyFill="1" applyBorder="1" applyAlignment="1">
      <alignment horizontal="center" vertical="center"/>
    </xf>
    <xf numFmtId="0" fontId="28" fillId="7" borderId="80" xfId="0" applyFont="1" applyFill="1" applyBorder="1" applyAlignment="1">
      <alignment horizontal="center" vertical="center"/>
    </xf>
    <xf numFmtId="164" fontId="33" fillId="8" borderId="0" xfId="16" applyNumberFormat="1" applyFont="1" applyFill="1"/>
    <xf numFmtId="166" fontId="1" fillId="0" borderId="0" xfId="7" applyNumberFormat="1"/>
    <xf numFmtId="166" fontId="76" fillId="0" borderId="0" xfId="3" applyNumberFormat="1" applyFont="1" applyAlignment="1">
      <alignment horizontal="center" vertical="center"/>
    </xf>
    <xf numFmtId="167" fontId="33" fillId="0" borderId="0" xfId="3" applyNumberFormat="1" applyFont="1"/>
    <xf numFmtId="0" fontId="41" fillId="9" borderId="81" xfId="3" applyFont="1" applyFill="1" applyBorder="1" applyAlignment="1">
      <alignment horizontal="center" vertical="center" wrapText="1"/>
    </xf>
    <xf numFmtId="9" fontId="41" fillId="9" borderId="82" xfId="3" applyNumberFormat="1" applyFont="1" applyFill="1" applyBorder="1" applyAlignment="1">
      <alignment horizontal="center" vertical="center"/>
    </xf>
    <xf numFmtId="164" fontId="41" fillId="9" borderId="82" xfId="3" applyNumberFormat="1" applyFont="1" applyFill="1" applyBorder="1" applyAlignment="1">
      <alignment horizontal="center" vertical="center"/>
    </xf>
    <xf numFmtId="167" fontId="41" fillId="9" borderId="82" xfId="3" applyNumberFormat="1" applyFont="1" applyFill="1" applyBorder="1" applyAlignment="1">
      <alignment horizontal="center" vertical="center"/>
    </xf>
    <xf numFmtId="0" fontId="41" fillId="9" borderId="83" xfId="3" applyFont="1" applyFill="1" applyBorder="1" applyAlignment="1">
      <alignment horizontal="center" vertical="center" wrapText="1"/>
    </xf>
    <xf numFmtId="0" fontId="18" fillId="6" borderId="84" xfId="3" applyFont="1" applyFill="1" applyBorder="1" applyAlignment="1">
      <alignment horizontal="center" vertical="center" wrapText="1"/>
    </xf>
    <xf numFmtId="9" fontId="31" fillId="6" borderId="85" xfId="3" applyNumberFormat="1" applyFont="1" applyFill="1" applyBorder="1" applyAlignment="1">
      <alignment horizontal="center" vertical="center"/>
    </xf>
    <xf numFmtId="164" fontId="31" fillId="6" borderId="85" xfId="3" applyNumberFormat="1" applyFont="1" applyFill="1" applyBorder="1" applyAlignment="1">
      <alignment horizontal="center" vertical="center"/>
    </xf>
    <xf numFmtId="167" fontId="31" fillId="6" borderId="85" xfId="3" applyNumberFormat="1" applyFont="1" applyFill="1" applyBorder="1" applyAlignment="1">
      <alignment horizontal="center" vertical="center"/>
    </xf>
    <xf numFmtId="0" fontId="18" fillId="6" borderId="86" xfId="3" applyFont="1" applyFill="1" applyBorder="1" applyAlignment="1">
      <alignment horizontal="center" vertical="center" wrapText="1"/>
    </xf>
    <xf numFmtId="166" fontId="33" fillId="0" borderId="0" xfId="3" applyNumberFormat="1" applyFont="1"/>
    <xf numFmtId="0" fontId="34" fillId="5" borderId="87" xfId="3" applyFont="1" applyFill="1" applyBorder="1" applyAlignment="1">
      <alignment vertical="center" wrapText="1"/>
    </xf>
    <xf numFmtId="0" fontId="29" fillId="5" borderId="88" xfId="3" applyFont="1" applyFill="1" applyBorder="1" applyAlignment="1">
      <alignment horizontal="left" vertical="center"/>
    </xf>
    <xf numFmtId="0" fontId="34" fillId="8" borderId="87" xfId="3" applyFont="1" applyFill="1" applyBorder="1" applyAlignment="1">
      <alignment vertical="center"/>
    </xf>
    <xf numFmtId="0" fontId="29" fillId="8" borderId="88" xfId="3" applyFont="1" applyFill="1" applyBorder="1" applyAlignment="1">
      <alignment horizontal="left" vertical="center"/>
    </xf>
    <xf numFmtId="0" fontId="34" fillId="5" borderId="87" xfId="3" applyFont="1" applyFill="1" applyBorder="1" applyAlignment="1">
      <alignment vertical="center"/>
    </xf>
    <xf numFmtId="170" fontId="33" fillId="0" borderId="0" xfId="3" applyNumberFormat="1" applyFont="1"/>
    <xf numFmtId="0" fontId="18" fillId="6" borderId="87" xfId="3" applyFont="1" applyFill="1" applyBorder="1" applyAlignment="1">
      <alignment horizontal="center" vertical="center" wrapText="1"/>
    </xf>
    <xf numFmtId="9" fontId="31" fillId="6" borderId="10" xfId="3" applyNumberFormat="1" applyFont="1" applyFill="1" applyBorder="1" applyAlignment="1">
      <alignment horizontal="center" vertical="center"/>
    </xf>
    <xf numFmtId="164" fontId="31" fillId="6" borderId="10" xfId="3" applyNumberFormat="1" applyFont="1" applyFill="1" applyBorder="1" applyAlignment="1">
      <alignment horizontal="center" vertical="center"/>
    </xf>
    <xf numFmtId="0" fontId="18" fillId="6" borderId="88" xfId="3" applyFont="1" applyFill="1" applyBorder="1" applyAlignment="1">
      <alignment horizontal="center" vertical="center" wrapText="1"/>
    </xf>
    <xf numFmtId="164" fontId="69" fillId="8" borderId="0" xfId="3" applyNumberFormat="1" applyFont="1" applyFill="1" applyAlignment="1">
      <alignment horizontal="center"/>
    </xf>
    <xf numFmtId="0" fontId="29" fillId="8" borderId="88" xfId="17" applyFont="1" applyFill="1" applyBorder="1" applyAlignment="1">
      <alignment horizontal="left" vertical="center"/>
    </xf>
    <xf numFmtId="0" fontId="29" fillId="5" borderId="88" xfId="17" applyFont="1" applyFill="1" applyBorder="1" applyAlignment="1">
      <alignment horizontal="left" vertical="center"/>
    </xf>
    <xf numFmtId="10" fontId="45" fillId="5" borderId="10" xfId="9" applyNumberFormat="1" applyFont="1" applyFill="1" applyBorder="1" applyAlignment="1">
      <alignment horizontal="center" vertical="center"/>
    </xf>
    <xf numFmtId="0" fontId="69" fillId="8" borderId="0" xfId="15" applyFont="1" applyFill="1"/>
    <xf numFmtId="166" fontId="76" fillId="8" borderId="0" xfId="3" applyNumberFormat="1" applyFont="1" applyFill="1" applyAlignment="1">
      <alignment horizontal="center" vertical="center"/>
    </xf>
    <xf numFmtId="164" fontId="33" fillId="0" borderId="0" xfId="3" applyNumberFormat="1" applyFont="1"/>
    <xf numFmtId="166" fontId="69" fillId="0" borderId="0" xfId="3" applyNumberFormat="1" applyFont="1" applyAlignment="1">
      <alignment wrapText="1"/>
    </xf>
    <xf numFmtId="0" fontId="33" fillId="0" borderId="0" xfId="3" applyFont="1" applyAlignment="1">
      <alignment readingOrder="2"/>
    </xf>
    <xf numFmtId="0" fontId="16" fillId="0" borderId="0" xfId="3" applyFont="1"/>
    <xf numFmtId="164" fontId="33" fillId="0" borderId="0" xfId="3" applyNumberFormat="1" applyFont="1" applyAlignment="1">
      <alignment horizontal="center"/>
    </xf>
    <xf numFmtId="1" fontId="33" fillId="0" borderId="0" xfId="3" applyNumberFormat="1" applyFont="1"/>
    <xf numFmtId="0" fontId="77" fillId="5" borderId="8" xfId="3" applyFont="1" applyFill="1" applyBorder="1" applyAlignment="1">
      <alignment horizontal="center" vertical="center" wrapText="1"/>
    </xf>
    <xf numFmtId="0" fontId="77" fillId="5" borderId="8" xfId="3" applyFont="1" applyFill="1" applyBorder="1" applyAlignment="1">
      <alignment horizontal="center" vertical="center" wrapText="1" readingOrder="1"/>
    </xf>
    <xf numFmtId="0" fontId="78" fillId="5" borderId="8" xfId="3" applyFont="1" applyFill="1" applyBorder="1" applyAlignment="1">
      <alignment horizontal="center" vertical="center" wrapText="1"/>
    </xf>
    <xf numFmtId="0" fontId="78" fillId="5" borderId="8" xfId="3" applyFont="1" applyFill="1" applyBorder="1" applyAlignment="1">
      <alignment horizontal="center" vertical="center" wrapText="1" readingOrder="2"/>
    </xf>
    <xf numFmtId="9" fontId="1" fillId="0" borderId="0" xfId="8" applyFont="1"/>
    <xf numFmtId="0" fontId="21" fillId="0" borderId="0" xfId="7" applyFont="1" applyAlignment="1">
      <alignment horizontal="left" vertical="center" readingOrder="1"/>
    </xf>
    <xf numFmtId="0" fontId="21" fillId="0" borderId="0" xfId="7" applyFont="1" applyAlignment="1">
      <alignment horizontal="right" vertical="center"/>
    </xf>
    <xf numFmtId="167" fontId="68" fillId="8" borderId="0" xfId="3" applyNumberFormat="1" applyFont="1" applyFill="1" applyAlignment="1">
      <alignment horizontal="center" vertical="center"/>
    </xf>
    <xf numFmtId="167" fontId="68" fillId="5" borderId="0" xfId="3" applyNumberFormat="1" applyFont="1" applyFill="1" applyAlignment="1">
      <alignment horizontal="center" vertical="center"/>
    </xf>
    <xf numFmtId="0" fontId="48" fillId="5" borderId="23" xfId="13" applyFont="1" applyFill="1" applyBorder="1" applyAlignment="1">
      <alignment horizontal="center"/>
    </xf>
    <xf numFmtId="0" fontId="48" fillId="5" borderId="20" xfId="13" applyFont="1" applyFill="1" applyBorder="1" applyAlignment="1">
      <alignment horizontal="center"/>
    </xf>
    <xf numFmtId="0" fontId="41" fillId="5" borderId="41" xfId="13" applyFont="1" applyFill="1" applyBorder="1" applyAlignment="1">
      <alignment horizontal="center" wrapText="1"/>
    </xf>
    <xf numFmtId="0" fontId="41" fillId="5" borderId="22" xfId="13" applyFont="1" applyFill="1" applyBorder="1" applyAlignment="1">
      <alignment horizontal="center" wrapText="1"/>
    </xf>
    <xf numFmtId="0" fontId="48" fillId="5" borderId="45" xfId="13" applyFont="1" applyFill="1" applyBorder="1" applyAlignment="1">
      <alignment horizontal="center"/>
    </xf>
    <xf numFmtId="0" fontId="48" fillId="5" borderId="0" xfId="13" applyFont="1" applyFill="1" applyAlignment="1">
      <alignment horizontal="center"/>
    </xf>
    <xf numFmtId="0" fontId="48" fillId="5" borderId="46" xfId="13" applyFont="1" applyFill="1" applyBorder="1" applyAlignment="1">
      <alignment horizontal="center"/>
    </xf>
    <xf numFmtId="0" fontId="67" fillId="5" borderId="45" xfId="13" applyFont="1" applyFill="1" applyBorder="1" applyAlignment="1">
      <alignment horizontal="center" wrapText="1"/>
    </xf>
    <xf numFmtId="0" fontId="67" fillId="5" borderId="0" xfId="13" applyFont="1" applyFill="1" applyAlignment="1">
      <alignment horizontal="center" wrapText="1"/>
    </xf>
    <xf numFmtId="0" fontId="67" fillId="5" borderId="46" xfId="13" applyFont="1" applyFill="1" applyBorder="1" applyAlignment="1">
      <alignment horizontal="center" wrapText="1"/>
    </xf>
    <xf numFmtId="0" fontId="79" fillId="5" borderId="45" xfId="13" applyFont="1" applyFill="1" applyBorder="1" applyAlignment="1">
      <alignment horizontal="center" wrapText="1"/>
    </xf>
    <xf numFmtId="0" fontId="79" fillId="5" borderId="0" xfId="13" applyFont="1" applyFill="1" applyAlignment="1">
      <alignment horizontal="center" wrapText="1"/>
    </xf>
    <xf numFmtId="0" fontId="79" fillId="5" borderId="46" xfId="13" applyFont="1" applyFill="1" applyBorder="1" applyAlignment="1">
      <alignment horizontal="center" wrapText="1"/>
    </xf>
    <xf numFmtId="0" fontId="66" fillId="5" borderId="42" xfId="13" applyFont="1" applyFill="1" applyBorder="1" applyAlignment="1">
      <alignment horizontal="center"/>
    </xf>
    <xf numFmtId="0" fontId="66" fillId="5" borderId="43" xfId="13" applyFont="1" applyFill="1" applyBorder="1" applyAlignment="1">
      <alignment horizontal="center"/>
    </xf>
    <xf numFmtId="0" fontId="66" fillId="5" borderId="44" xfId="13" applyFont="1" applyFill="1" applyBorder="1" applyAlignment="1">
      <alignment horizontal="center"/>
    </xf>
    <xf numFmtId="0" fontId="31" fillId="9" borderId="50" xfId="0" applyFont="1" applyFill="1" applyBorder="1" applyAlignment="1">
      <alignment horizontal="center" vertical="center"/>
    </xf>
    <xf numFmtId="0" fontId="31" fillId="9" borderId="51" xfId="0" applyFont="1" applyFill="1" applyBorder="1" applyAlignment="1">
      <alignment horizontal="center" vertical="center"/>
    </xf>
    <xf numFmtId="0" fontId="31" fillId="9" borderId="52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0" fillId="0" borderId="0" xfId="0" applyAlignment="1">
      <alignment horizontal="center"/>
    </xf>
    <xf numFmtId="168" fontId="18" fillId="9" borderId="30" xfId="0" applyNumberFormat="1" applyFont="1" applyFill="1" applyBorder="1" applyAlignment="1">
      <alignment horizontal="center" vertical="center"/>
    </xf>
    <xf numFmtId="168" fontId="18" fillId="9" borderId="31" xfId="0" applyNumberFormat="1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center" vertical="center"/>
    </xf>
    <xf numFmtId="0" fontId="18" fillId="9" borderId="32" xfId="0" applyFont="1" applyFill="1" applyBorder="1" applyAlignment="1">
      <alignment horizontal="center" vertical="center"/>
    </xf>
    <xf numFmtId="0" fontId="31" fillId="9" borderId="25" xfId="0" applyFont="1" applyFill="1" applyBorder="1" applyAlignment="1">
      <alignment horizontal="center" vertical="center" wrapText="1"/>
    </xf>
    <xf numFmtId="0" fontId="31" fillId="9" borderId="26" xfId="0" applyFont="1" applyFill="1" applyBorder="1" applyAlignment="1">
      <alignment horizontal="center" vertical="center" wrapText="1"/>
    </xf>
    <xf numFmtId="0" fontId="31" fillId="9" borderId="27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8" fillId="7" borderId="29" xfId="0" applyFont="1" applyFill="1" applyBorder="1" applyAlignment="1">
      <alignment horizontal="center" vertical="center"/>
    </xf>
    <xf numFmtId="0" fontId="27" fillId="8" borderId="28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8" borderId="29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/>
    </xf>
    <xf numFmtId="0" fontId="31" fillId="9" borderId="11" xfId="0" applyFont="1" applyFill="1" applyBorder="1" applyAlignment="1">
      <alignment horizontal="center" vertical="center" wrapText="1"/>
    </xf>
    <xf numFmtId="0" fontId="31" fillId="9" borderId="6" xfId="0" applyFont="1" applyFill="1" applyBorder="1" applyAlignment="1">
      <alignment horizontal="center" vertical="center" wrapText="1"/>
    </xf>
    <xf numFmtId="0" fontId="31" fillId="9" borderId="7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1" fillId="9" borderId="0" xfId="0" applyFont="1" applyFill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1" fillId="9" borderId="74" xfId="0" applyFont="1" applyFill="1" applyBorder="1" applyAlignment="1">
      <alignment horizontal="center" vertical="center" wrapText="1"/>
    </xf>
    <xf numFmtId="0" fontId="31" fillId="9" borderId="73" xfId="0" applyFont="1" applyFill="1" applyBorder="1" applyAlignment="1">
      <alignment horizontal="center" vertical="center" wrapText="1"/>
    </xf>
    <xf numFmtId="0" fontId="31" fillId="9" borderId="72" xfId="0" applyFont="1" applyFill="1" applyBorder="1" applyAlignment="1">
      <alignment horizontal="center" vertical="center" wrapText="1"/>
    </xf>
    <xf numFmtId="0" fontId="75" fillId="9" borderId="71" xfId="0" applyFont="1" applyFill="1" applyBorder="1" applyAlignment="1">
      <alignment horizontal="center" vertical="center" wrapText="1"/>
    </xf>
    <xf numFmtId="0" fontId="75" fillId="9" borderId="0" xfId="0" applyFont="1" applyFill="1" applyAlignment="1">
      <alignment horizontal="center" vertical="center" wrapText="1"/>
    </xf>
    <xf numFmtId="0" fontId="75" fillId="9" borderId="70" xfId="0" applyFont="1" applyFill="1" applyBorder="1" applyAlignment="1">
      <alignment horizontal="center" vertical="center" wrapText="1"/>
    </xf>
    <xf numFmtId="0" fontId="70" fillId="0" borderId="66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29" fillId="9" borderId="75" xfId="3" applyFont="1" applyFill="1" applyBorder="1" applyAlignment="1">
      <alignment horizontal="center" vertical="center" wrapText="1"/>
    </xf>
    <xf numFmtId="0" fontId="29" fillId="9" borderId="64" xfId="3" applyFont="1" applyFill="1" applyBorder="1" applyAlignment="1">
      <alignment horizontal="center" vertical="center" wrapText="1"/>
    </xf>
    <xf numFmtId="0" fontId="34" fillId="9" borderId="64" xfId="3" applyFont="1" applyFill="1" applyBorder="1" applyAlignment="1">
      <alignment horizontal="center" vertical="center" wrapText="1"/>
    </xf>
    <xf numFmtId="0" fontId="34" fillId="9" borderId="40" xfId="3" applyFont="1" applyFill="1" applyBorder="1" applyAlignment="1">
      <alignment horizontal="center" vertical="center" wrapText="1"/>
    </xf>
    <xf numFmtId="0" fontId="31" fillId="9" borderId="36" xfId="4" applyFont="1" applyFill="1" applyBorder="1" applyAlignment="1">
      <alignment horizontal="center" vertical="center" wrapText="1" readingOrder="2"/>
    </xf>
    <xf numFmtId="0" fontId="31" fillId="9" borderId="33" xfId="4" applyFont="1" applyFill="1" applyBorder="1" applyAlignment="1">
      <alignment horizontal="center" vertical="center" wrapText="1" readingOrder="2"/>
    </xf>
    <xf numFmtId="0" fontId="31" fillId="9" borderId="37" xfId="4" applyFont="1" applyFill="1" applyBorder="1" applyAlignment="1">
      <alignment horizontal="center" vertical="center" wrapText="1" readingOrder="2"/>
    </xf>
    <xf numFmtId="0" fontId="31" fillId="9" borderId="34" xfId="4" applyFont="1" applyFill="1" applyBorder="1" applyAlignment="1">
      <alignment horizontal="center" vertical="center" wrapText="1"/>
    </xf>
    <xf numFmtId="0" fontId="31" fillId="9" borderId="0" xfId="4" applyFont="1" applyFill="1" applyAlignment="1">
      <alignment horizontal="center" vertical="center" wrapText="1"/>
    </xf>
    <xf numFmtId="0" fontId="31" fillId="9" borderId="38" xfId="4" applyFont="1" applyFill="1" applyBorder="1" applyAlignment="1">
      <alignment horizontal="center" vertical="center" wrapText="1"/>
    </xf>
    <xf numFmtId="0" fontId="20" fillId="9" borderId="39" xfId="3" applyFont="1" applyFill="1" applyBorder="1" applyAlignment="1">
      <alignment horizontal="center" vertical="center" wrapText="1"/>
    </xf>
    <xf numFmtId="0" fontId="20" fillId="9" borderId="77" xfId="3" applyFont="1" applyFill="1" applyBorder="1" applyAlignment="1">
      <alignment horizontal="center" vertical="center" wrapText="1"/>
    </xf>
    <xf numFmtId="0" fontId="18" fillId="9" borderId="0" xfId="3" applyFont="1" applyFill="1" applyAlignment="1">
      <alignment horizontal="center" vertical="center" wrapText="1"/>
    </xf>
    <xf numFmtId="0" fontId="18" fillId="9" borderId="38" xfId="3" applyFont="1" applyFill="1" applyBorder="1" applyAlignment="1">
      <alignment horizontal="center" vertical="center" wrapText="1"/>
    </xf>
    <xf numFmtId="0" fontId="64" fillId="9" borderId="34" xfId="3" applyFont="1" applyFill="1" applyBorder="1" applyAlignment="1">
      <alignment horizontal="center" vertical="center" wrapText="1"/>
    </xf>
    <xf numFmtId="0" fontId="64" fillId="9" borderId="0" xfId="3" applyFont="1" applyFill="1" applyAlignment="1">
      <alignment horizontal="center" vertical="center" wrapText="1"/>
    </xf>
    <xf numFmtId="0" fontId="20" fillId="9" borderId="0" xfId="3" applyFont="1" applyFill="1" applyAlignment="1">
      <alignment horizontal="center" vertical="center" wrapText="1"/>
    </xf>
    <xf numFmtId="0" fontId="20" fillId="9" borderId="38" xfId="3" applyFont="1" applyFill="1" applyBorder="1" applyAlignment="1">
      <alignment horizontal="center" vertical="center" wrapText="1"/>
    </xf>
    <xf numFmtId="0" fontId="48" fillId="5" borderId="92" xfId="3" applyFont="1" applyFill="1" applyBorder="1" applyAlignment="1">
      <alignment horizontal="center" vertical="center"/>
    </xf>
    <xf numFmtId="0" fontId="48" fillId="5" borderId="9" xfId="3" applyFont="1" applyFill="1" applyBorder="1" applyAlignment="1">
      <alignment horizontal="center" vertical="center"/>
    </xf>
    <xf numFmtId="0" fontId="48" fillId="5" borderId="91" xfId="3" applyFont="1" applyFill="1" applyBorder="1" applyAlignment="1">
      <alignment horizontal="center" vertical="center"/>
    </xf>
    <xf numFmtId="0" fontId="48" fillId="5" borderId="90" xfId="3" applyFont="1" applyFill="1" applyBorder="1" applyAlignment="1">
      <alignment horizontal="center" vertical="center"/>
    </xf>
    <xf numFmtId="0" fontId="48" fillId="5" borderId="65" xfId="3" applyFont="1" applyFill="1" applyBorder="1" applyAlignment="1">
      <alignment horizontal="center" vertical="center"/>
    </xf>
    <xf numFmtId="0" fontId="48" fillId="5" borderId="89" xfId="3" applyFont="1" applyFill="1" applyBorder="1" applyAlignment="1">
      <alignment horizontal="center" vertical="center"/>
    </xf>
    <xf numFmtId="0" fontId="59" fillId="12" borderId="23" xfId="0" applyFont="1" applyFill="1" applyBorder="1" applyAlignment="1">
      <alignment horizontal="center" vertical="center"/>
    </xf>
    <xf numFmtId="0" fontId="59" fillId="12" borderId="100" xfId="0" applyFont="1" applyFill="1" applyBorder="1" applyAlignment="1">
      <alignment horizontal="center" vertical="center"/>
    </xf>
    <xf numFmtId="0" fontId="59" fillId="12" borderId="20" xfId="0" applyFont="1" applyFill="1" applyBorder="1" applyAlignment="1">
      <alignment horizontal="center" vertical="center"/>
    </xf>
    <xf numFmtId="0" fontId="60" fillId="12" borderId="99" xfId="0" applyFont="1" applyFill="1" applyBorder="1" applyAlignment="1">
      <alignment horizontal="center" vertical="center"/>
    </xf>
    <xf numFmtId="0" fontId="60" fillId="12" borderId="5" xfId="0" applyFont="1" applyFill="1" applyBorder="1" applyAlignment="1">
      <alignment horizontal="center" vertical="center"/>
    </xf>
    <xf numFmtId="0" fontId="60" fillId="12" borderId="98" xfId="0" applyFont="1" applyFill="1" applyBorder="1" applyAlignment="1">
      <alignment horizontal="center" vertical="center"/>
    </xf>
    <xf numFmtId="0" fontId="23" fillId="5" borderId="97" xfId="3" applyFont="1" applyFill="1" applyBorder="1" applyAlignment="1">
      <alignment horizontal="center" vertical="center" wrapText="1"/>
    </xf>
    <xf numFmtId="0" fontId="23" fillId="5" borderId="94" xfId="3" applyFont="1" applyFill="1" applyBorder="1" applyAlignment="1">
      <alignment horizontal="center" vertical="center"/>
    </xf>
    <xf numFmtId="0" fontId="61" fillId="5" borderId="96" xfId="4" applyFont="1" applyFill="1" applyBorder="1" applyAlignment="1">
      <alignment horizontal="center" vertical="center" wrapText="1"/>
    </xf>
    <xf numFmtId="0" fontId="29" fillId="5" borderId="95" xfId="3" applyFont="1" applyFill="1" applyBorder="1" applyAlignment="1">
      <alignment horizontal="center" vertical="center"/>
    </xf>
    <xf numFmtId="0" fontId="29" fillId="5" borderId="93" xfId="3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 readingOrder="2"/>
    </xf>
    <xf numFmtId="0" fontId="12" fillId="6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31" fillId="9" borderId="28" xfId="0" applyFont="1" applyFill="1" applyBorder="1" applyAlignment="1">
      <alignment horizontal="center" vertical="center" wrapText="1"/>
    </xf>
    <xf numFmtId="0" fontId="31" fillId="9" borderId="29" xfId="0" applyFont="1" applyFill="1" applyBorder="1" applyAlignment="1">
      <alignment horizontal="center" vertical="center" wrapText="1"/>
    </xf>
  </cellXfs>
  <cellStyles count="18">
    <cellStyle name="Comma 2" xfId="2" xr:uid="{00000000-0005-0000-0000-000000000000}"/>
    <cellStyle name="Comma 3" xfId="11" xr:uid="{54B3DBE2-E460-4BB8-BE3E-45CB0CC94173}"/>
    <cellStyle name="Hyperlink" xfId="12" builtinId="8"/>
    <cellStyle name="Hyperlink 2" xfId="14" xr:uid="{483CE07C-FDBA-45AB-92F4-242E2B8FDE75}"/>
    <cellStyle name="Normal" xfId="0" builtinId="0"/>
    <cellStyle name="Normal 2" xfId="1" xr:uid="{00000000-0005-0000-0000-000003000000}"/>
    <cellStyle name="Normal 2 2 2" xfId="4" xr:uid="{9BD068CF-8FA0-4863-B956-05DEAAF4EDCC}"/>
    <cellStyle name="Normal 2 3" xfId="5" xr:uid="{BA455386-A679-4DCB-8803-5E5B97F8ADEA}"/>
    <cellStyle name="Normal 2 3 2" xfId="7" xr:uid="{398A49F3-1252-47F0-9371-81467C67E758}"/>
    <cellStyle name="Normal 2 7" xfId="15" xr:uid="{99F410AF-1FC7-4256-89F5-C152C38CD563}"/>
    <cellStyle name="Normal 3" xfId="3" xr:uid="{F96A0936-A1CC-4B7B-AA24-79399C01BEAE}"/>
    <cellStyle name="Normal 3 2" xfId="13" xr:uid="{4C247F67-EC24-4534-B582-7D1D51A3B8EA}"/>
    <cellStyle name="Normal 3 2 2" xfId="17" xr:uid="{10B4CB67-2944-4042-8FDC-6A6A0DD613A7}"/>
    <cellStyle name="Percent" xfId="16" builtinId="5"/>
    <cellStyle name="Percent 2" xfId="8" xr:uid="{47E73619-F201-48A7-8876-8F1C57AC6656}"/>
    <cellStyle name="Percent 2 2" xfId="6" xr:uid="{FA83DECE-CD36-4D9C-ADE6-BDB78C8E015F}"/>
    <cellStyle name="Percent 2 2 2" xfId="9" xr:uid="{5D8B5063-91EB-49AE-B266-8A081DB49C16}"/>
    <cellStyle name="Percent 3" xfId="10" xr:uid="{C20F96DF-A3AA-49B0-A938-D195D95221F4}"/>
  </cellStyles>
  <dxfs count="0"/>
  <tableStyles count="0" defaultTableStyle="TableStyleMedium2" defaultPivotStyle="PivotStyleLight16"/>
  <colors>
    <mruColors>
      <color rgb="FFFFF5D5"/>
      <color rgb="FFFFCB25"/>
      <color rgb="FFBD0729"/>
      <color rgb="FFF96783"/>
      <color rgb="FFFA7A92"/>
      <color rgb="FFB34645"/>
      <color rgb="FF73451F"/>
      <color rgb="FFFDCFD8"/>
      <color rgb="FFFB9FB1"/>
      <color rgb="FFF85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94888949843569E-2"/>
          <c:y val="0.20624213663357852"/>
          <c:w val="0.89603018868990247"/>
          <c:h val="0.79110368529809705"/>
        </c:manualLayout>
      </c:layout>
      <c:ofPieChart>
        <c:ofPieType val="pie"/>
        <c:varyColors val="1"/>
        <c:ser>
          <c:idx val="0"/>
          <c:order val="0"/>
          <c:tx>
            <c:strRef>
              <c:f>'ج26 ش 18'!$N$43</c:f>
              <c:strCache>
                <c:ptCount val="1"/>
              </c:strCache>
            </c:strRef>
          </c:tx>
          <c:spPr>
            <a:ln>
              <a:noFill/>
            </a:ln>
          </c:spPr>
          <c:explosion val="8"/>
          <c:dPt>
            <c:idx val="0"/>
            <c:bubble3D val="0"/>
            <c:spPr>
              <a:solidFill>
                <a:srgbClr val="FFFF99"/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8D-4921-B996-ECA2556672C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8D-4921-B996-ECA2556672C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8D-4921-B996-ECA2556672C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8D-4921-B996-ECA2556672CC}"/>
              </c:ext>
            </c:extLst>
          </c:dPt>
          <c:dPt>
            <c:idx val="4"/>
            <c:bubble3D val="0"/>
            <c:spPr>
              <a:solidFill>
                <a:srgbClr val="ECEA9C"/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8D-4921-B996-ECA2556672CC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8D-4921-B996-ECA2556672CC}"/>
              </c:ext>
            </c:extLst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08D-4921-B996-ECA2556672CC}"/>
              </c:ext>
            </c:extLst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608D-4921-B996-ECA2556672CC}"/>
              </c:ext>
            </c:extLst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608D-4921-B996-ECA2556672CC}"/>
              </c:ext>
            </c:extLst>
          </c:dPt>
          <c:dPt>
            <c:idx val="9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608D-4921-B996-ECA2556672CC}"/>
              </c:ext>
            </c:extLst>
          </c:dPt>
          <c:dPt>
            <c:idx val="1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608D-4921-B996-ECA2556672CC}"/>
              </c:ext>
            </c:extLst>
          </c:dPt>
          <c:dPt>
            <c:idx val="1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608D-4921-B996-ECA2556672CC}"/>
              </c:ext>
            </c:extLst>
          </c:dPt>
          <c:dPt>
            <c:idx val="12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608D-4921-B996-ECA2556672CC}"/>
              </c:ext>
            </c:extLst>
          </c:dPt>
          <c:dPt>
            <c:idx val="13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608D-4921-B996-ECA2556672CC}"/>
              </c:ext>
            </c:extLst>
          </c:dPt>
          <c:dPt>
            <c:idx val="1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608D-4921-B996-ECA2556672CC}"/>
              </c:ext>
            </c:extLst>
          </c:dPt>
          <c:dPt>
            <c:idx val="15"/>
            <c:bubble3D val="0"/>
            <c:spPr>
              <a:solidFill>
                <a:schemeClr val="bg2">
                  <a:lumMod val="1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608D-4921-B996-ECA2556672C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0-608D-4921-B996-ECA2556672C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1-608D-4921-B996-ECA2556672CC}"/>
              </c:ext>
            </c:extLst>
          </c:dPt>
          <c:dPt>
            <c:idx val="1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608D-4921-B996-ECA2556672CC}"/>
              </c:ext>
            </c:extLst>
          </c:dPt>
          <c:dPt>
            <c:idx val="1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608D-4921-B996-ECA2556672CC}"/>
              </c:ext>
            </c:extLst>
          </c:dPt>
          <c:dPt>
            <c:idx val="2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608D-4921-B996-ECA2556672CC}"/>
              </c:ext>
            </c:extLst>
          </c:dPt>
          <c:dPt>
            <c:idx val="2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608D-4921-B996-ECA2556672CC}"/>
              </c:ext>
            </c:extLst>
          </c:dPt>
          <c:dPt>
            <c:idx val="2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608D-4921-B996-ECA2556672CC}"/>
              </c:ext>
            </c:extLst>
          </c:dPt>
          <c:dLbls>
            <c:dLbl>
              <c:idx val="0"/>
              <c:layout>
                <c:manualLayout>
                  <c:x val="-5.5416711388852451E-2"/>
                  <c:y val="-0.1130965735416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8D-4921-B996-ECA2556672CC}"/>
                </c:ext>
              </c:extLst>
            </c:dLbl>
            <c:dLbl>
              <c:idx val="1"/>
              <c:layout>
                <c:manualLayout>
                  <c:x val="-1.4255604186791688E-2"/>
                  <c:y val="-9.0686411135379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8D-4921-B996-ECA2556672CC}"/>
                </c:ext>
              </c:extLst>
            </c:dLbl>
            <c:dLbl>
              <c:idx val="2"/>
              <c:layout>
                <c:manualLayout>
                  <c:x val="4.4072938903531263E-2"/>
                  <c:y val="-0.11673785062379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8D-4921-B996-ECA2556672CC}"/>
                </c:ext>
              </c:extLst>
            </c:dLbl>
            <c:dLbl>
              <c:idx val="3"/>
              <c:layout>
                <c:manualLayout>
                  <c:x val="7.6312188683895638E-2"/>
                  <c:y val="-8.924284563224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8D-4921-B996-ECA2556672CC}"/>
                </c:ext>
              </c:extLst>
            </c:dLbl>
            <c:dLbl>
              <c:idx val="4"/>
              <c:layout>
                <c:manualLayout>
                  <c:x val="8.0039912066244501E-2"/>
                  <c:y val="-3.1255139549272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8D-4921-B996-ECA2556672CC}"/>
                </c:ext>
              </c:extLst>
            </c:dLbl>
            <c:dLbl>
              <c:idx val="5"/>
              <c:layout>
                <c:manualLayout>
                  <c:x val="7.2700385207093529E-2"/>
                  <c:y val="9.2241232763938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8D-4921-B996-ECA2556672CC}"/>
                </c:ext>
              </c:extLst>
            </c:dLbl>
            <c:dLbl>
              <c:idx val="6"/>
              <c:layout>
                <c:manualLayout>
                  <c:x val="9.4234455562048555E-2"/>
                  <c:y val="5.5436416548461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8D-4921-B996-ECA2556672CC}"/>
                </c:ext>
              </c:extLst>
            </c:dLbl>
            <c:dLbl>
              <c:idx val="7"/>
              <c:layout>
                <c:manualLayout>
                  <c:x val="7.000624122948243E-2"/>
                  <c:y val="8.1946931519205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8D-4921-B996-ECA2556672CC}"/>
                </c:ext>
              </c:extLst>
            </c:dLbl>
            <c:dLbl>
              <c:idx val="8"/>
              <c:layout>
                <c:manualLayout>
                  <c:x val="5.963896276331429E-2"/>
                  <c:y val="0.100767183543122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8D-4921-B996-ECA2556672CC}"/>
                </c:ext>
              </c:extLst>
            </c:dLbl>
            <c:dLbl>
              <c:idx val="9"/>
              <c:layout>
                <c:manualLayout>
                  <c:x val="3.6214237158769723E-2"/>
                  <c:y val="0.10138865150665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8D-4921-B996-ECA2556672CC}"/>
                </c:ext>
              </c:extLst>
            </c:dLbl>
            <c:dLbl>
              <c:idx val="10"/>
              <c:layout>
                <c:manualLayout>
                  <c:x val="-3.6097955645452574E-2"/>
                  <c:y val="-6.8437362976686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8D-4921-B996-ECA2556672CC}"/>
                </c:ext>
              </c:extLst>
            </c:dLbl>
            <c:dLbl>
              <c:idx val="11"/>
              <c:layout>
                <c:manualLayout>
                  <c:x val="-2.0255917551590456E-2"/>
                  <c:y val="-6.9593700787401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8D-4921-B996-ECA2556672CC}"/>
                </c:ext>
              </c:extLst>
            </c:dLbl>
            <c:dLbl>
              <c:idx val="12"/>
              <c:layout>
                <c:manualLayout>
                  <c:x val="1.6481934224596803E-2"/>
                  <c:y val="-8.4332143069388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08D-4921-B996-ECA2556672CC}"/>
                </c:ext>
              </c:extLst>
            </c:dLbl>
            <c:dLbl>
              <c:idx val="13"/>
              <c:layout>
                <c:manualLayout>
                  <c:x val="5.9737550337304664E-2"/>
                  <c:y val="-0.10149852556840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08D-4921-B996-ECA2556672CC}"/>
                </c:ext>
              </c:extLst>
            </c:dLbl>
            <c:dLbl>
              <c:idx val="14"/>
              <c:layout>
                <c:manualLayout>
                  <c:x val="0.119401796042981"/>
                  <c:y val="-0.1378854978677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08D-4921-B996-ECA2556672CC}"/>
                </c:ext>
              </c:extLst>
            </c:dLbl>
            <c:dLbl>
              <c:idx val="15"/>
              <c:layout>
                <c:manualLayout>
                  <c:x val="0.21069118635039136"/>
                  <c:y val="-0.15078544981795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08D-4921-B996-ECA2556672CC}"/>
                </c:ext>
              </c:extLst>
            </c:dLbl>
            <c:dLbl>
              <c:idx val="16"/>
              <c:layout>
                <c:manualLayout>
                  <c:x val="0.21820817084272498"/>
                  <c:y val="-8.6307112053576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08D-4921-B996-ECA2556672CC}"/>
                </c:ext>
              </c:extLst>
            </c:dLbl>
            <c:dLbl>
              <c:idx val="17"/>
              <c:layout>
                <c:manualLayout>
                  <c:x val="0.20751532663921596"/>
                  <c:y val="1.121729195615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08D-4921-B996-ECA2556672CC}"/>
                </c:ext>
              </c:extLst>
            </c:dLbl>
            <c:dLbl>
              <c:idx val="18"/>
              <c:layout>
                <c:manualLayout>
                  <c:x val="2.9281786581890564E-2"/>
                  <c:y val="-0.1502952073558458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08D-4921-B996-ECA2556672CC}"/>
                </c:ext>
              </c:extLst>
            </c:dLbl>
            <c:dLbl>
              <c:idx val="19"/>
              <c:layout>
                <c:manualLayout>
                  <c:x val="5.7202512146909239E-2"/>
                  <c:y val="0.1330866902582243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08D-4921-B996-ECA2556672CC}"/>
                </c:ext>
              </c:extLst>
            </c:dLbl>
            <c:dLbl>
              <c:idx val="20"/>
              <c:layout>
                <c:manualLayout>
                  <c:x val="-4.7218279697244674E-2"/>
                  <c:y val="9.2722062576181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08D-4921-B996-ECA2556672CC}"/>
                </c:ext>
              </c:extLst>
            </c:dLbl>
            <c:dLbl>
              <c:idx val="21"/>
              <c:layout>
                <c:manualLayout>
                  <c:x val="-8.1519276637813914E-2"/>
                  <c:y val="-5.48738379101759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08D-4921-B996-ECA2556672CC}"/>
                </c:ext>
              </c:extLst>
            </c:dLbl>
            <c:dLbl>
              <c:idx val="22"/>
              <c:layout>
                <c:manualLayout>
                  <c:x val="-0.11927441897083511"/>
                  <c:y val="-1.2659856325288099E-2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r>
                      <a:rPr lang="ar-KW" sz="1200">
                        <a:solidFill>
                          <a:schemeClr val="bg1"/>
                        </a:solidFill>
                      </a:rPr>
                      <a:t>أخرى
21.0%</a:t>
                    </a:r>
                    <a:endParaRPr lang="ar-KW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608D-4921-B996-ECA2556672CC}"/>
                </c:ext>
              </c:extLst>
            </c:dLbl>
            <c:dLbl>
              <c:idx val="23"/>
              <c:layout>
                <c:manualLayout>
                  <c:x val="-4.6847437455418911E-3"/>
                  <c:y val="0.100462148113838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08D-4921-B996-ECA2556672CC}"/>
                </c:ext>
              </c:extLst>
            </c:dLbl>
            <c:dLbl>
              <c:idx val="24"/>
              <c:layout>
                <c:manualLayout>
                  <c:x val="-9.5919885939341282E-2"/>
                  <c:y val="-1.9739934468975691E-3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r>
                      <a:rPr lang="ar-KW" sz="1200" b="1">
                        <a:solidFill>
                          <a:schemeClr val="bg1"/>
                        </a:solidFill>
                      </a:rPr>
                      <a:t>أخرى</a:t>
                    </a:r>
                    <a:r>
                      <a:rPr lang="en-US" sz="1200" b="1">
                        <a:solidFill>
                          <a:schemeClr val="bg1"/>
                        </a:solidFill>
                      </a:rPr>
                      <a:t>
19.0%</a:t>
                    </a:r>
                    <a:endParaRPr lang="en-US" sz="1050" b="1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608D-4921-B996-ECA2556672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'ج26 ش 18'!$V$46:$V$67</c:f>
              <c:strCache>
                <c:ptCount val="22"/>
                <c:pt idx="0">
                  <c:v>السودان</c:v>
                </c:pt>
                <c:pt idx="1">
                  <c:v>مصر</c:v>
                </c:pt>
                <c:pt idx="2">
                  <c:v>الإمارات</c:v>
                </c:pt>
                <c:pt idx="3">
                  <c:v>السعودية</c:v>
                </c:pt>
                <c:pt idx="4">
                  <c:v>الجزائر</c:v>
                </c:pt>
                <c:pt idx="5">
                  <c:v>ليبيا</c:v>
                </c:pt>
                <c:pt idx="6">
                  <c:v>سورية</c:v>
                </c:pt>
                <c:pt idx="7">
                  <c:v>الأردن</c:v>
                </c:pt>
                <c:pt idx="8">
                  <c:v>لبنان</c:v>
                </c:pt>
                <c:pt idx="9">
                  <c:v>الكويت</c:v>
                </c:pt>
                <c:pt idx="10">
                  <c:v>تونس</c:v>
                </c:pt>
                <c:pt idx="11">
                  <c:v>المغرب</c:v>
                </c:pt>
                <c:pt idx="12">
                  <c:v>البحرين</c:v>
                </c:pt>
                <c:pt idx="13">
                  <c:v>قطر</c:v>
                </c:pt>
                <c:pt idx="14">
                  <c:v>اليمن</c:v>
                </c:pt>
                <c:pt idx="15">
                  <c:v>العراق</c:v>
                </c:pt>
                <c:pt idx="16">
                  <c:v>سلطنة عمان</c:v>
                </c:pt>
                <c:pt idx="17">
                  <c:v>موريتانيا</c:v>
                </c:pt>
                <c:pt idx="18">
                  <c:v>اوروبا</c:v>
                </c:pt>
                <c:pt idx="19">
                  <c:v>آسيا</c:v>
                </c:pt>
                <c:pt idx="20">
                  <c:v>أفريقيا</c:v>
                </c:pt>
                <c:pt idx="21">
                  <c:v>دول أخرى</c:v>
                </c:pt>
              </c:strCache>
            </c:strRef>
          </c:cat>
          <c:val>
            <c:numRef>
              <c:f>'ج26 ش 18'!$W$46:$W$67</c:f>
              <c:numCache>
                <c:formatCode>#,##0</c:formatCode>
                <c:ptCount val="22"/>
                <c:pt idx="0">
                  <c:v>887897.40700000001</c:v>
                </c:pt>
                <c:pt idx="1">
                  <c:v>775735.37078289478</c:v>
                </c:pt>
                <c:pt idx="2">
                  <c:v>774582.51540163159</c:v>
                </c:pt>
                <c:pt idx="3">
                  <c:v>662050.71131578938</c:v>
                </c:pt>
                <c:pt idx="4">
                  <c:v>631244.04744801973</c:v>
                </c:pt>
                <c:pt idx="5">
                  <c:v>585843.85100000002</c:v>
                </c:pt>
                <c:pt idx="6">
                  <c:v>582243.80200000003</c:v>
                </c:pt>
                <c:pt idx="7">
                  <c:v>431884.02849434211</c:v>
                </c:pt>
                <c:pt idx="8">
                  <c:v>416314.53081907891</c:v>
                </c:pt>
                <c:pt idx="9">
                  <c:v>392411.44758131576</c:v>
                </c:pt>
                <c:pt idx="10">
                  <c:v>331952.76469721051</c:v>
                </c:pt>
                <c:pt idx="11">
                  <c:v>269856.32010197366</c:v>
                </c:pt>
                <c:pt idx="12">
                  <c:v>230818.77861184211</c:v>
                </c:pt>
                <c:pt idx="13">
                  <c:v>225264.09155709072</c:v>
                </c:pt>
                <c:pt idx="14">
                  <c:v>205818.46799999999</c:v>
                </c:pt>
                <c:pt idx="15">
                  <c:v>181792.4939836</c:v>
                </c:pt>
                <c:pt idx="16">
                  <c:v>152205.56443421054</c:v>
                </c:pt>
                <c:pt idx="17">
                  <c:v>7674.6319999999996</c:v>
                </c:pt>
                <c:pt idx="18">
                  <c:v>802753.91718704603</c:v>
                </c:pt>
                <c:pt idx="19">
                  <c:v>668924.51077368413</c:v>
                </c:pt>
                <c:pt idx="20">
                  <c:v>138796.65144078946</c:v>
                </c:pt>
                <c:pt idx="21">
                  <c:v>449450.59628548025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608D-4921-B996-ECA25566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4"/>
        <c:splitType val="pos"/>
        <c:splitPos val="4"/>
        <c:secondPieSize val="55"/>
        <c:serLines>
          <c:spPr>
            <a:ln w="38100">
              <a:solidFill>
                <a:schemeClr val="tx2">
                  <a:lumMod val="75000"/>
                </a:schemeClr>
              </a:solidFill>
            </a:ln>
          </c:spPr>
        </c:serLines>
      </c:ofPieChart>
      <c:spPr>
        <a:solidFill>
          <a:schemeClr val="bg2"/>
        </a:solidFill>
      </c:spPr>
    </c:plotArea>
    <c:plotVisOnly val="1"/>
    <c:dispBlanksAs val="gap"/>
    <c:showDLblsOverMax val="0"/>
  </c:chart>
  <c:spPr>
    <a:solidFill>
      <a:schemeClr val="bg2"/>
    </a:solidFill>
    <a:ln w="127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8747125</xdr:colOff>
      <xdr:row>3</xdr:row>
      <xdr:rowOff>101600</xdr:rowOff>
    </xdr:from>
    <xdr:to>
      <xdr:col>3</xdr:col>
      <xdr:colOff>11852274</xdr:colOff>
      <xdr:row>7</xdr:row>
      <xdr:rowOff>111125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A37B45-7D45-4E08-9175-1CF3F5095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1546225"/>
          <a:ext cx="3105149" cy="1311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213437</xdr:colOff>
      <xdr:row>0</xdr:row>
      <xdr:rowOff>29742</xdr:rowOff>
    </xdr:from>
    <xdr:to>
      <xdr:col>22</xdr:col>
      <xdr:colOff>600658</xdr:colOff>
      <xdr:row>1</xdr:row>
      <xdr:rowOff>174584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D4A9D-B8D6-40F0-A5E8-7F6345FB7635}"/>
            </a:ext>
          </a:extLst>
        </xdr:cNvPr>
        <xdr:cNvSpPr/>
      </xdr:nvSpPr>
      <xdr:spPr>
        <a:xfrm>
          <a:off x="12481637" y="220242"/>
          <a:ext cx="387221" cy="53536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403937</xdr:colOff>
      <xdr:row>0</xdr:row>
      <xdr:rowOff>182142</xdr:rowOff>
    </xdr:from>
    <xdr:to>
      <xdr:col>25</xdr:col>
      <xdr:colOff>133933</xdr:colOff>
      <xdr:row>1</xdr:row>
      <xdr:rowOff>326984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5C50F8-AA1F-4D38-BFDA-43D77B218B7C}"/>
            </a:ext>
          </a:extLst>
        </xdr:cNvPr>
        <xdr:cNvSpPr/>
      </xdr:nvSpPr>
      <xdr:spPr>
        <a:xfrm>
          <a:off x="13424612" y="182142"/>
          <a:ext cx="387221" cy="497267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752475</xdr:colOff>
      <xdr:row>0</xdr:row>
      <xdr:rowOff>77472</xdr:rowOff>
    </xdr:from>
    <xdr:to>
      <xdr:col>24</xdr:col>
      <xdr:colOff>180975</xdr:colOff>
      <xdr:row>1</xdr:row>
      <xdr:rowOff>193739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4E1D3-2F66-4CA7-9178-7654EAA0CDA5}"/>
            </a:ext>
          </a:extLst>
        </xdr:cNvPr>
        <xdr:cNvSpPr/>
      </xdr:nvSpPr>
      <xdr:spPr>
        <a:xfrm>
          <a:off x="16583025" y="77472"/>
          <a:ext cx="342900" cy="316292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535113</xdr:colOff>
      <xdr:row>0</xdr:row>
      <xdr:rowOff>184496</xdr:rowOff>
    </xdr:from>
    <xdr:to>
      <xdr:col>7</xdr:col>
      <xdr:colOff>180976</xdr:colOff>
      <xdr:row>1</xdr:row>
      <xdr:rowOff>192641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6ECB0B-7EDD-4700-9047-8A9D29303C99}"/>
            </a:ext>
          </a:extLst>
        </xdr:cNvPr>
        <xdr:cNvSpPr/>
      </xdr:nvSpPr>
      <xdr:spPr>
        <a:xfrm>
          <a:off x="8818652" y="184496"/>
          <a:ext cx="384318" cy="43623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441403</xdr:colOff>
      <xdr:row>0</xdr:row>
      <xdr:rowOff>104543</xdr:rowOff>
    </xdr:from>
    <xdr:to>
      <xdr:col>11</xdr:col>
      <xdr:colOff>180977</xdr:colOff>
      <xdr:row>1</xdr:row>
      <xdr:rowOff>243933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2F8AEF-B5D8-450F-A502-146A09733CD6}"/>
            </a:ext>
          </a:extLst>
        </xdr:cNvPr>
        <xdr:cNvSpPr/>
      </xdr:nvSpPr>
      <xdr:spPr>
        <a:xfrm>
          <a:off x="10047714" y="104543"/>
          <a:ext cx="343598" cy="348475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408176</xdr:colOff>
      <xdr:row>0</xdr:row>
      <xdr:rowOff>159921</xdr:rowOff>
    </xdr:from>
    <xdr:to>
      <xdr:col>13</xdr:col>
      <xdr:colOff>147750</xdr:colOff>
      <xdr:row>1</xdr:row>
      <xdr:rowOff>299311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A9675-BD7C-42E6-B1B8-7BBFBD4E09A4}"/>
            </a:ext>
          </a:extLst>
        </xdr:cNvPr>
        <xdr:cNvSpPr/>
      </xdr:nvSpPr>
      <xdr:spPr>
        <a:xfrm>
          <a:off x="14075443" y="159921"/>
          <a:ext cx="348731" cy="349826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16645</xdr:rowOff>
    </xdr:from>
    <xdr:to>
      <xdr:col>11</xdr:col>
      <xdr:colOff>7753</xdr:colOff>
      <xdr:row>65</xdr:row>
      <xdr:rowOff>93054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C3\CZE\REER\REERTOT99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2\gabajyan\My%20Documents\FSI_%20STA%20template_FSI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Interest Ra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1">
          <cell r="F1" t="str">
            <v>CPI111</v>
          </cell>
        </row>
        <row r="150">
          <cell r="AZ150" t="str">
            <v>REER</v>
          </cell>
        </row>
        <row r="151">
          <cell r="AZ151" t="str">
            <v>(CPI based)</v>
          </cell>
        </row>
        <row r="153">
          <cell r="AZ153" t="str">
            <v>reerc</v>
          </cell>
        </row>
        <row r="154">
          <cell r="AZ154">
            <v>1.009642963192813</v>
          </cell>
        </row>
        <row r="155">
          <cell r="AZ155">
            <v>0.90584955274081691</v>
          </cell>
        </row>
        <row r="156">
          <cell r="AZ156">
            <v>1.0486060074945365</v>
          </cell>
        </row>
        <row r="157">
          <cell r="AZ157">
            <v>1.0096271689377452</v>
          </cell>
        </row>
        <row r="158">
          <cell r="AZ158">
            <v>1.0162113742847021</v>
          </cell>
        </row>
        <row r="159">
          <cell r="AZ159">
            <v>1.0058013162293933</v>
          </cell>
        </row>
        <row r="160">
          <cell r="AZ160">
            <v>0.99825031296119759</v>
          </cell>
        </row>
        <row r="161">
          <cell r="AZ161">
            <v>0.90352240973764386</v>
          </cell>
        </row>
        <row r="162">
          <cell r="AZ162">
            <v>0.91320229072180292</v>
          </cell>
        </row>
        <row r="163">
          <cell r="AZ163">
            <v>0.74689509092898387</v>
          </cell>
        </row>
        <row r="164">
          <cell r="AZ164">
            <v>0.69176599641183467</v>
          </cell>
        </row>
        <row r="165">
          <cell r="AZ165">
            <v>0.63812772138269314</v>
          </cell>
        </row>
        <row r="166">
          <cell r="AZ166">
            <v>0.52270821897392594</v>
          </cell>
        </row>
        <row r="167">
          <cell r="AZ167">
            <v>0.47988117591450397</v>
          </cell>
        </row>
        <row r="168">
          <cell r="AZ168">
            <v>0.56039049020909004</v>
          </cell>
        </row>
        <row r="169">
          <cell r="AZ169">
            <v>0.54919522992492209</v>
          </cell>
        </row>
        <row r="170">
          <cell r="AZ170">
            <v>0.55724065940892986</v>
          </cell>
        </row>
        <row r="171">
          <cell r="AZ171">
            <v>0.55913778196545905</v>
          </cell>
        </row>
        <row r="172">
          <cell r="AZ172">
            <v>0.55047749176402194</v>
          </cell>
        </row>
        <row r="173">
          <cell r="AZ173">
            <v>0.50339852751922243</v>
          </cell>
        </row>
        <row r="174">
          <cell r="AZ174">
            <v>0.49966963053337499</v>
          </cell>
        </row>
        <row r="175">
          <cell r="AZ175">
            <v>0.53751826927998125</v>
          </cell>
        </row>
        <row r="176">
          <cell r="AZ176">
            <v>0.58819341531803637</v>
          </cell>
        </row>
        <row r="177">
          <cell r="AZ177">
            <v>0.54520374429306806</v>
          </cell>
        </row>
        <row r="178">
          <cell r="AZ178">
            <v>0.50191922404464284</v>
          </cell>
        </row>
        <row r="179">
          <cell r="AZ179">
            <v>0.47289124089802442</v>
          </cell>
        </row>
        <row r="180">
          <cell r="AZ180">
            <v>0.53779372040718754</v>
          </cell>
        </row>
        <row r="181">
          <cell r="AZ181">
            <v>0.52031027090067539</v>
          </cell>
        </row>
        <row r="182">
          <cell r="AZ182">
            <v>0.52875625203352927</v>
          </cell>
        </row>
        <row r="183">
          <cell r="AZ183">
            <v>0.51822981815012714</v>
          </cell>
        </row>
        <row r="184">
          <cell r="AZ184">
            <v>0.52196485425297834</v>
          </cell>
        </row>
        <row r="185">
          <cell r="AZ185">
            <v>0.46212444178161682</v>
          </cell>
        </row>
        <row r="186">
          <cell r="AZ186">
            <v>0.46461534940216043</v>
          </cell>
        </row>
        <row r="187">
          <cell r="AZ187">
            <v>0.51685485848213586</v>
          </cell>
        </row>
        <row r="188">
          <cell r="AZ188">
            <v>0.58733078310468356</v>
          </cell>
        </row>
        <row r="189">
          <cell r="AZ189">
            <v>0.54467255674537707</v>
          </cell>
        </row>
        <row r="190">
          <cell r="AZ190">
            <v>0.49491628187393039</v>
          </cell>
        </row>
        <row r="191">
          <cell r="AZ191">
            <v>0.47334006101170639</v>
          </cell>
        </row>
        <row r="192">
          <cell r="AZ192">
            <v>0.52731149208694328</v>
          </cell>
        </row>
        <row r="193">
          <cell r="AZ193">
            <v>0.50876388469734279</v>
          </cell>
        </row>
        <row r="194">
          <cell r="AZ194">
            <v>0.52822287627554354</v>
          </cell>
        </row>
        <row r="195">
          <cell r="AZ195">
            <v>0.52333103896538491</v>
          </cell>
        </row>
        <row r="196">
          <cell r="AZ196">
            <v>0.51958168623795009</v>
          </cell>
        </row>
        <row r="197">
          <cell r="AZ197">
            <v>0.48548465689332138</v>
          </cell>
        </row>
        <row r="198">
          <cell r="AZ198">
            <v>0.47719119328193266</v>
          </cell>
        </row>
        <row r="199">
          <cell r="AZ199">
            <v>0.52092006293441795</v>
          </cell>
        </row>
        <row r="200">
          <cell r="AZ200">
            <v>0.5901055816720554</v>
          </cell>
        </row>
        <row r="201">
          <cell r="AZ201">
            <v>0.54002173907925877</v>
          </cell>
        </row>
        <row r="202">
          <cell r="AZ202">
            <v>0.49219152015457668</v>
          </cell>
        </row>
        <row r="203">
          <cell r="AZ203">
            <v>0.46583880811168621</v>
          </cell>
        </row>
        <row r="204">
          <cell r="AZ204">
            <v>0.50706163561399498</v>
          </cell>
        </row>
        <row r="205">
          <cell r="AZ205">
            <v>0.49976394690650044</v>
          </cell>
        </row>
        <row r="206">
          <cell r="AZ206">
            <v>0.52513312910879206</v>
          </cell>
        </row>
        <row r="207">
          <cell r="AZ207">
            <v>0.51348097145076543</v>
          </cell>
        </row>
        <row r="208">
          <cell r="AZ208">
            <v>0.50145143880579912</v>
          </cell>
        </row>
        <row r="209">
          <cell r="AZ209">
            <v>0.47119476502599783</v>
          </cell>
        </row>
        <row r="210">
          <cell r="AZ210">
            <v>0.46201037289063729</v>
          </cell>
        </row>
      </sheetData>
      <sheetData sheetId="15">
        <row r="1">
          <cell r="O1" t="str">
            <v>Rprofit</v>
          </cell>
        </row>
      </sheetData>
      <sheetData sheetId="16"/>
      <sheetData sheetId="17"/>
      <sheetData sheetId="18"/>
      <sheetData sheetId="19">
        <row r="6">
          <cell r="H6" t="str">
            <v>Czech Republic: Real Effective Exchange Rate (based on CPI) , 1991-98</v>
          </cell>
        </row>
      </sheetData>
      <sheetData sheetId="20">
        <row r="2">
          <cell r="B2" t="str">
            <v>REER-CPI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InputBasics"/>
      <sheetName val="SR Table"/>
      <sheetName val="Panel Chart"/>
      <sheetName val="Panel Chart Data"/>
      <sheetName val="DMX_OUT"/>
      <sheetName val="FSI_IN"/>
      <sheetName val="LookUp"/>
    </sheetNames>
    <sheetDataSet>
      <sheetData sheetId="0" refreshError="1"/>
      <sheetData sheetId="1" refreshError="1"/>
      <sheetData sheetId="2">
        <row r="2">
          <cell r="C2" t="str">
            <v>West Bank and Gaza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E2" t="str">
            <v>United States</v>
          </cell>
          <cell r="F2" t="str">
            <v>Kosovo</v>
          </cell>
        </row>
        <row r="3">
          <cell r="E3" t="str">
            <v>Ecuador</v>
          </cell>
          <cell r="F3" t="str">
            <v>Montenegro</v>
          </cell>
        </row>
        <row r="4">
          <cell r="E4" t="str">
            <v>Micronesia</v>
          </cell>
          <cell r="F4" t="str">
            <v>Austria</v>
          </cell>
        </row>
        <row r="5">
          <cell r="E5" t="str">
            <v>Zimbabwe</v>
          </cell>
          <cell r="F5" t="str">
            <v>Belgium</v>
          </cell>
        </row>
        <row r="6">
          <cell r="E6" t="str">
            <v>West Bank and Gaza</v>
          </cell>
          <cell r="F6" t="str">
            <v>Cyprus</v>
          </cell>
        </row>
        <row r="7">
          <cell r="F7" t="str">
            <v>Estonia</v>
          </cell>
        </row>
        <row r="8">
          <cell r="F8" t="str">
            <v>Finland</v>
          </cell>
        </row>
        <row r="9">
          <cell r="F9" t="str">
            <v>France</v>
          </cell>
        </row>
        <row r="10">
          <cell r="F10" t="str">
            <v>Germany</v>
          </cell>
        </row>
        <row r="11">
          <cell r="F11" t="str">
            <v>Greece</v>
          </cell>
        </row>
        <row r="12">
          <cell r="F12" t="str">
            <v>Ireland</v>
          </cell>
        </row>
        <row r="13">
          <cell r="F13" t="str">
            <v>Italy</v>
          </cell>
        </row>
        <row r="14">
          <cell r="F14" t="str">
            <v>Latvia</v>
          </cell>
        </row>
        <row r="15">
          <cell r="F15" t="str">
            <v>Lithuania</v>
          </cell>
        </row>
        <row r="16">
          <cell r="F16" t="str">
            <v>Luxembourg</v>
          </cell>
        </row>
        <row r="17">
          <cell r="F17" t="str">
            <v>Malta</v>
          </cell>
        </row>
        <row r="18">
          <cell r="F18" t="str">
            <v>Netherlands</v>
          </cell>
        </row>
        <row r="19">
          <cell r="F19" t="str">
            <v>Portugal</v>
          </cell>
        </row>
        <row r="20">
          <cell r="F20" t="str">
            <v>Spain</v>
          </cell>
        </row>
        <row r="21">
          <cell r="F21" t="str">
            <v>Slovenia</v>
          </cell>
        </row>
        <row r="22">
          <cell r="F22" t="str">
            <v>Slovak Republic</v>
          </cell>
        </row>
        <row r="23">
          <cell r="F23" t="str">
            <v>San Marino</v>
          </cell>
        </row>
        <row r="24">
          <cell r="F24" t="str">
            <v>Euro Area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haman.org/bulletin/bulletin-Q3-2024.pdf" TargetMode="External"/><Relationship Id="rId1" Type="http://schemas.openxmlformats.org/officeDocument/2006/relationships/hyperlink" Target="https://www.dhaman.org/bulletin/bulletin-Q3-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AD31-3052-4798-AFC8-7C8C7BAA917C}">
  <sheetPr>
    <tabColor rgb="FFFFC000"/>
  </sheetPr>
  <dimension ref="A3:U41"/>
  <sheetViews>
    <sheetView showGridLines="0" topLeftCell="B1" workbookViewId="0">
      <selection activeCell="H7" sqref="H7"/>
    </sheetView>
  </sheetViews>
  <sheetFormatPr defaultRowHeight="12.75" x14ac:dyDescent="0.2"/>
  <cols>
    <col min="1" max="1" width="3.7109375" style="53" hidden="1" customWidth="1"/>
    <col min="2" max="2" width="71.7109375" style="53" customWidth="1"/>
    <col min="3" max="3" width="70.140625" style="53" customWidth="1"/>
    <col min="4" max="7" width="9.140625" style="53"/>
    <col min="8" max="8" width="24.140625" style="53" customWidth="1"/>
    <col min="9" max="16" width="9.140625" style="53"/>
    <col min="17" max="18" width="9.140625" style="53" customWidth="1"/>
    <col min="19" max="19" width="5" style="53" customWidth="1"/>
    <col min="20" max="21" width="9.140625" style="53" hidden="1" customWidth="1"/>
    <col min="22" max="22" width="14.7109375" style="53" customWidth="1"/>
    <col min="23" max="16384" width="9.140625" style="53"/>
  </cols>
  <sheetData>
    <row r="3" spans="1:14" ht="13.5" thickBot="1" x14ac:dyDescent="0.25"/>
    <row r="4" spans="1:14" ht="36" customHeight="1" x14ac:dyDescent="0.35">
      <c r="B4" s="240" t="s">
        <v>159</v>
      </c>
      <c r="C4" s="241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29.25" customHeight="1" thickBot="1" x14ac:dyDescent="0.35">
      <c r="B5" s="242" t="s">
        <v>160</v>
      </c>
      <c r="C5" s="24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5.25" customHeight="1" thickBot="1" x14ac:dyDescent="0.3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288" customHeight="1" x14ac:dyDescent="0.2">
      <c r="B7" s="102" t="s">
        <v>767</v>
      </c>
      <c r="C7" s="101" t="s">
        <v>765</v>
      </c>
    </row>
    <row r="8" spans="1:14" ht="26.25" customHeight="1" thickBot="1" x14ac:dyDescent="0.25">
      <c r="B8" s="100" t="s">
        <v>766</v>
      </c>
      <c r="C8" s="100" t="s">
        <v>766</v>
      </c>
    </row>
    <row r="9" spans="1:14" ht="15" x14ac:dyDescent="0.25">
      <c r="C9" s="56"/>
    </row>
    <row r="10" spans="1:14" ht="15" x14ac:dyDescent="0.25">
      <c r="C10" s="56"/>
    </row>
    <row r="11" spans="1:14" ht="15" x14ac:dyDescent="0.25">
      <c r="C11" s="56"/>
    </row>
    <row r="12" spans="1:14" ht="15" x14ac:dyDescent="0.25">
      <c r="C12" s="56"/>
    </row>
    <row r="13" spans="1:14" ht="15" x14ac:dyDescent="0.25">
      <c r="C13" s="56"/>
    </row>
    <row r="14" spans="1:14" ht="15" x14ac:dyDescent="0.25">
      <c r="C14" s="56"/>
    </row>
    <row r="15" spans="1:14" ht="15" x14ac:dyDescent="0.25">
      <c r="C15" s="56"/>
    </row>
    <row r="16" spans="1:14" ht="15" x14ac:dyDescent="0.25">
      <c r="C16" s="56"/>
    </row>
    <row r="17" spans="3:3" ht="15" x14ac:dyDescent="0.25">
      <c r="C17" s="56"/>
    </row>
    <row r="18" spans="3:3" ht="15" x14ac:dyDescent="0.25">
      <c r="C18" s="56"/>
    </row>
    <row r="19" spans="3:3" ht="15" x14ac:dyDescent="0.25">
      <c r="C19" s="56"/>
    </row>
    <row r="20" spans="3:3" ht="15" x14ac:dyDescent="0.25">
      <c r="C20" s="56"/>
    </row>
    <row r="21" spans="3:3" ht="15" x14ac:dyDescent="0.25">
      <c r="C21" s="56"/>
    </row>
    <row r="22" spans="3:3" ht="15" x14ac:dyDescent="0.25">
      <c r="C22" s="56"/>
    </row>
    <row r="23" spans="3:3" ht="15" x14ac:dyDescent="0.25">
      <c r="C23" s="56"/>
    </row>
    <row r="24" spans="3:3" ht="15" x14ac:dyDescent="0.25">
      <c r="C24" s="56"/>
    </row>
    <row r="25" spans="3:3" ht="15" x14ac:dyDescent="0.25">
      <c r="C25" s="56"/>
    </row>
    <row r="26" spans="3:3" ht="15" x14ac:dyDescent="0.25">
      <c r="C26" s="56"/>
    </row>
    <row r="27" spans="3:3" ht="15" x14ac:dyDescent="0.25">
      <c r="C27" s="56"/>
    </row>
    <row r="28" spans="3:3" ht="15" x14ac:dyDescent="0.25">
      <c r="C28" s="56"/>
    </row>
    <row r="29" spans="3:3" ht="15" x14ac:dyDescent="0.25">
      <c r="C29" s="56"/>
    </row>
    <row r="30" spans="3:3" ht="15" x14ac:dyDescent="0.25">
      <c r="C30" s="56"/>
    </row>
    <row r="31" spans="3:3" ht="15" x14ac:dyDescent="0.25">
      <c r="C31" s="56"/>
    </row>
    <row r="32" spans="3:3" ht="15" x14ac:dyDescent="0.25">
      <c r="C32" s="56"/>
    </row>
    <row r="33" spans="3:3" ht="15" x14ac:dyDescent="0.25">
      <c r="C33" s="56"/>
    </row>
    <row r="34" spans="3:3" ht="15" x14ac:dyDescent="0.25">
      <c r="C34" s="56"/>
    </row>
    <row r="35" spans="3:3" ht="15" x14ac:dyDescent="0.25">
      <c r="C35" s="56"/>
    </row>
    <row r="36" spans="3:3" ht="15" x14ac:dyDescent="0.25">
      <c r="C36" s="56"/>
    </row>
    <row r="37" spans="3:3" ht="15" x14ac:dyDescent="0.25">
      <c r="C37" s="56"/>
    </row>
    <row r="38" spans="3:3" ht="15" x14ac:dyDescent="0.25">
      <c r="C38" s="56"/>
    </row>
    <row r="39" spans="3:3" ht="15" x14ac:dyDescent="0.25">
      <c r="C39" s="56"/>
    </row>
    <row r="40" spans="3:3" ht="15" x14ac:dyDescent="0.25">
      <c r="C40" s="56"/>
    </row>
    <row r="41" spans="3:3" ht="15" x14ac:dyDescent="0.25">
      <c r="C41" s="56"/>
    </row>
  </sheetData>
  <mergeCells count="2">
    <mergeCell ref="B4:C4"/>
    <mergeCell ref="B5:C5"/>
  </mergeCells>
  <hyperlinks>
    <hyperlink ref="C8" r:id="rId1" xr:uid="{5B1B7D78-F679-4906-A94D-010E8F97C0F2}"/>
    <hyperlink ref="B8" r:id="rId2" xr:uid="{30CB824B-8134-4F77-9F8E-AF68EAEA5E8C}"/>
  </hyperlinks>
  <printOptions horizontalCentered="1" verticalCentered="1"/>
  <pageMargins left="0" right="0" top="0" bottom="0" header="0" footer="0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D3DF-89A1-4D8D-A953-150FE6F146EC}">
  <sheetPr>
    <tabColor rgb="FFFFCB25"/>
  </sheetPr>
  <dimension ref="A1:W19"/>
  <sheetViews>
    <sheetView showGridLines="0" topLeftCell="B1" zoomScale="60" zoomScaleNormal="60" zoomScaleSheetLayoutView="100" workbookViewId="0">
      <selection activeCell="M16" sqref="M16"/>
    </sheetView>
  </sheetViews>
  <sheetFormatPr defaultRowHeight="12.75" x14ac:dyDescent="0.2"/>
  <cols>
    <col min="1" max="1" width="3.7109375" style="60" hidden="1" customWidth="1"/>
    <col min="2" max="2" width="3.7109375" style="60" customWidth="1"/>
    <col min="3" max="3" width="3.5703125" style="60" customWidth="1"/>
    <col min="4" max="4" width="180.85546875" style="60" customWidth="1"/>
    <col min="5" max="5" width="4" style="60" customWidth="1"/>
    <col min="6" max="9" width="9.140625" style="60"/>
    <col min="10" max="10" width="24.140625" style="60" customWidth="1"/>
    <col min="11" max="18" width="9.140625" style="60"/>
    <col min="19" max="20" width="9.140625" style="60" customWidth="1"/>
    <col min="21" max="21" width="5" style="60" customWidth="1"/>
    <col min="22" max="23" width="9.140625" style="60" hidden="1" customWidth="1"/>
    <col min="24" max="24" width="14.7109375" style="60" customWidth="1"/>
    <col min="25" max="16384" width="9.140625" style="60"/>
  </cols>
  <sheetData>
    <row r="1" spans="1:16" ht="13.5" thickBot="1" x14ac:dyDescent="0.25">
      <c r="C1" s="118"/>
      <c r="D1" s="118"/>
    </row>
    <row r="2" spans="1:16" ht="51.75" customHeight="1" thickTop="1" x14ac:dyDescent="0.6">
      <c r="A2" s="106"/>
      <c r="B2" s="119"/>
      <c r="C2" s="253" t="s">
        <v>159</v>
      </c>
      <c r="D2" s="254"/>
      <c r="E2" s="255"/>
    </row>
    <row r="3" spans="1:16" ht="52.5" customHeight="1" x14ac:dyDescent="0.45">
      <c r="A3" s="107"/>
      <c r="B3" s="111"/>
      <c r="C3" s="250" t="s">
        <v>160</v>
      </c>
      <c r="D3" s="251"/>
      <c r="E3" s="252"/>
    </row>
    <row r="4" spans="1:16" ht="55.5" customHeight="1" x14ac:dyDescent="0.3">
      <c r="A4" s="107"/>
      <c r="B4" s="111"/>
      <c r="C4" s="247" t="s">
        <v>161</v>
      </c>
      <c r="D4" s="248"/>
      <c r="E4" s="249"/>
    </row>
    <row r="5" spans="1:16" x14ac:dyDescent="0.2">
      <c r="A5" s="107"/>
      <c r="B5" s="111"/>
      <c r="C5" s="121"/>
      <c r="D5" s="108"/>
      <c r="E5" s="113"/>
    </row>
    <row r="6" spans="1:16" x14ac:dyDescent="0.2">
      <c r="A6" s="107"/>
      <c r="B6" s="111"/>
      <c r="C6" s="121"/>
      <c r="D6" s="108"/>
      <c r="E6" s="113"/>
    </row>
    <row r="7" spans="1:16" ht="22.5" customHeight="1" x14ac:dyDescent="0.2">
      <c r="A7" s="107"/>
      <c r="B7" s="111"/>
      <c r="C7" s="121"/>
      <c r="D7" s="108"/>
      <c r="E7" s="113"/>
    </row>
    <row r="8" spans="1:16" ht="25.5" x14ac:dyDescent="0.35">
      <c r="A8" s="107"/>
      <c r="B8" s="111"/>
      <c r="C8" s="244" t="s">
        <v>117</v>
      </c>
      <c r="D8" s="245"/>
      <c r="E8" s="246"/>
    </row>
    <row r="9" spans="1:16" ht="25.5" customHeight="1" x14ac:dyDescent="0.35">
      <c r="A9" s="110"/>
      <c r="B9" s="109"/>
      <c r="C9" s="110"/>
      <c r="D9" s="245" t="s">
        <v>118</v>
      </c>
      <c r="E9" s="246"/>
    </row>
    <row r="10" spans="1:16" ht="12.75" customHeight="1" x14ac:dyDescent="0.35">
      <c r="A10" s="110"/>
      <c r="B10" s="109"/>
      <c r="C10" s="110"/>
      <c r="D10" s="109"/>
      <c r="E10" s="120"/>
    </row>
    <row r="11" spans="1:16" x14ac:dyDescent="0.2">
      <c r="A11" s="112"/>
      <c r="C11" s="112"/>
      <c r="E11" s="114"/>
    </row>
    <row r="12" spans="1:16" ht="39.75" customHeight="1" x14ac:dyDescent="0.2">
      <c r="C12" s="112"/>
      <c r="E12" s="114"/>
    </row>
    <row r="13" spans="1:16" s="59" customFormat="1" ht="62.25" customHeight="1" x14ac:dyDescent="0.25">
      <c r="A13" s="58"/>
      <c r="B13" s="115"/>
      <c r="C13" s="122">
        <v>1</v>
      </c>
      <c r="D13" s="116" t="s">
        <v>759</v>
      </c>
      <c r="E13" s="123">
        <v>1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8"/>
    </row>
    <row r="14" spans="1:16" s="59" customFormat="1" ht="62.25" customHeight="1" x14ac:dyDescent="0.25">
      <c r="A14" s="58"/>
      <c r="B14" s="115"/>
      <c r="C14" s="122">
        <v>2</v>
      </c>
      <c r="D14" s="116" t="s">
        <v>760</v>
      </c>
      <c r="E14" s="123">
        <v>2</v>
      </c>
      <c r="F14" s="57"/>
      <c r="G14" s="57"/>
      <c r="H14" s="57"/>
      <c r="I14" s="58"/>
      <c r="J14" s="58"/>
      <c r="K14" s="58"/>
      <c r="L14" s="58"/>
      <c r="M14" s="58"/>
      <c r="N14" s="58"/>
      <c r="O14" s="58"/>
      <c r="P14" s="58"/>
    </row>
    <row r="15" spans="1:16" s="59" customFormat="1" ht="62.25" customHeight="1" x14ac:dyDescent="0.25">
      <c r="A15" s="58"/>
      <c r="B15" s="115"/>
      <c r="C15" s="122">
        <v>3</v>
      </c>
      <c r="D15" s="116" t="s">
        <v>761</v>
      </c>
      <c r="E15" s="123">
        <v>3</v>
      </c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58"/>
    </row>
    <row r="16" spans="1:16" s="59" customFormat="1" ht="62.25" customHeight="1" x14ac:dyDescent="0.25">
      <c r="A16" s="58"/>
      <c r="B16" s="115"/>
      <c r="C16" s="122">
        <v>4</v>
      </c>
      <c r="D16" s="116" t="s">
        <v>762</v>
      </c>
      <c r="E16" s="123">
        <v>4</v>
      </c>
      <c r="F16" s="57"/>
      <c r="G16" s="57"/>
      <c r="H16" s="57"/>
      <c r="I16" s="58"/>
      <c r="J16" s="58"/>
      <c r="K16" s="58"/>
      <c r="L16" s="58"/>
      <c r="M16" s="58"/>
      <c r="N16" s="58"/>
      <c r="O16" s="58"/>
      <c r="P16" s="58"/>
    </row>
    <row r="17" spans="1:16" s="59" customFormat="1" ht="62.25" customHeight="1" x14ac:dyDescent="0.25">
      <c r="A17" s="58"/>
      <c r="B17" s="115"/>
      <c r="C17" s="122">
        <v>5</v>
      </c>
      <c r="D17" s="116" t="s">
        <v>763</v>
      </c>
      <c r="E17" s="123">
        <v>5</v>
      </c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58"/>
    </row>
    <row r="18" spans="1:16" s="59" customFormat="1" ht="62.25" customHeight="1" thickBot="1" x14ac:dyDescent="0.3">
      <c r="A18" s="58"/>
      <c r="B18" s="115"/>
      <c r="C18" s="124">
        <v>6</v>
      </c>
      <c r="D18" s="117" t="s">
        <v>764</v>
      </c>
      <c r="E18" s="125">
        <v>6</v>
      </c>
      <c r="F18" s="57"/>
      <c r="G18" s="57"/>
      <c r="H18" s="57"/>
      <c r="I18" s="58"/>
      <c r="J18" s="58"/>
      <c r="K18" s="58"/>
      <c r="L18" s="58"/>
      <c r="M18" s="58"/>
      <c r="N18" s="58"/>
      <c r="O18" s="58"/>
      <c r="P18" s="58"/>
    </row>
    <row r="19" spans="1:16" ht="13.5" thickTop="1" x14ac:dyDescent="0.2"/>
  </sheetData>
  <mergeCells count="5">
    <mergeCell ref="C8:E8"/>
    <mergeCell ref="D9:E9"/>
    <mergeCell ref="C4:E4"/>
    <mergeCell ref="C3:E3"/>
    <mergeCell ref="C2:E2"/>
  </mergeCells>
  <hyperlinks>
    <hyperlink ref="D13" location="'Dhaman''s Operations 2008-22'!A1" display="Dhaman’s Operations 2008-2021 / تطور حجم عمليات المؤسسة 2008-2021" xr:uid="{9DA6DF48-02EC-4CE9-98A2-F321BC12190C}"/>
    <hyperlink ref="D14" location="'Dhaman Operations (as exporter)'!A1" display="Dhaman’s operations in  Arab countries 2008-2022 - country as a source / تطور حجم عمليات المؤسسة في الدول العربية2008-2022   - الدولة كمصدر للسع والاستثمارات " xr:uid="{37627B80-FD75-45F8-9149-8D016BCEDFAF}"/>
    <hyperlink ref="D15" location="'Dhaman''s Operations as importer'!A1" display="Dhaman’s operations in  Arab countries 2008-2023 - country as a destination / تطور حجم عمليات المؤسسة في الدول العربية 2008-2023 - الدولة كوجهة للسع والاستثمارات " xr:uid="{A2C5AF1A-8E47-4DCF-AC47-D1D9EA336DB1}"/>
    <hyperlink ref="D16" location="'Sectoral Distribution '!A1" display="التوزيع القطاعي لعمليات المؤسسة  خلال عامي 2022 و2023/Sectorial distribution of Dhaman's Operations  during  2022 and 2023 " xr:uid="{58E449EC-2B3A-43E4-B404-A80C2FE05DA7}"/>
    <hyperlink ref="D17" location="'Outstading Commitments'!A1" display="الالتزامات  القائمة والعقود السارية للمؤسسة في الدول العربية  بنهاية عام 2023/  Dhaman’s Outstanding Commitment in Aran countries  by the end of 2023" xr:uid="{4B0B6D8C-9579-45B3-BBF8-A824E83064A6}"/>
    <hyperlink ref="D18" location="' Dhaman 1975-2023'!A1" display="Dhaman's Cumulative Operations 1975-2023 / عمليات المؤسسة التراكمية للفترة 1975-2023" xr:uid="{9F447FC9-3987-4622-A1E6-391DB8597354}"/>
  </hyperlinks>
  <printOptions horizontalCentered="1" verticalCentered="1"/>
  <pageMargins left="0" right="0" top="0" bottom="0" header="0" footer="0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A508-C9D8-45A6-AA93-8DFD53F5F6F3}">
  <sheetPr>
    <tabColor rgb="FFFFC000"/>
  </sheetPr>
  <dimension ref="B1:Y51"/>
  <sheetViews>
    <sheetView showGridLines="0" zoomScale="87" zoomScaleNormal="87" workbookViewId="0">
      <selection activeCell="R17" sqref="R17"/>
    </sheetView>
  </sheetViews>
  <sheetFormatPr defaultColWidth="9.140625" defaultRowHeight="15" x14ac:dyDescent="0.25"/>
  <cols>
    <col min="1" max="1" width="4.42578125" style="32" customWidth="1"/>
    <col min="2" max="2" width="19.42578125" style="32" customWidth="1"/>
    <col min="3" max="3" width="14.7109375" style="32" customWidth="1"/>
    <col min="4" max="5" width="12" style="32" customWidth="1"/>
    <col min="6" max="18" width="10.28515625" style="32" customWidth="1"/>
    <col min="19" max="19" width="20" style="32" customWidth="1"/>
    <col min="20" max="23" width="6.42578125" style="32" customWidth="1"/>
    <col min="24" max="24" width="21.42578125" style="32" customWidth="1"/>
    <col min="25" max="25" width="9.140625" style="32" customWidth="1"/>
    <col min="26" max="16384" width="9.140625" style="32"/>
  </cols>
  <sheetData>
    <row r="1" spans="2:25" ht="15.75" x14ac:dyDescent="0.25">
      <c r="W1" s="263"/>
      <c r="X1" s="103" t="s">
        <v>157</v>
      </c>
      <c r="Y1" s="104"/>
    </row>
    <row r="2" spans="2:25" ht="33.75" customHeight="1" x14ac:dyDescent="0.25">
      <c r="B2" s="256" t="s">
        <v>162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8"/>
      <c r="W2" s="263"/>
      <c r="X2" s="103" t="s">
        <v>158</v>
      </c>
      <c r="Y2"/>
    </row>
    <row r="3" spans="2:25" ht="33" customHeight="1" x14ac:dyDescent="0.25">
      <c r="B3" s="259" t="s">
        <v>163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1"/>
    </row>
    <row r="4" spans="2:25" ht="37.5" customHeight="1" x14ac:dyDescent="0.25">
      <c r="B4" s="126" t="s">
        <v>60</v>
      </c>
      <c r="C4" s="51">
        <v>2023</v>
      </c>
      <c r="D4" s="51">
        <v>2022</v>
      </c>
      <c r="E4" s="51">
        <v>2021</v>
      </c>
      <c r="F4" s="51">
        <v>2020</v>
      </c>
      <c r="G4" s="51">
        <v>2019</v>
      </c>
      <c r="H4" s="51">
        <v>2018</v>
      </c>
      <c r="I4" s="51">
        <v>2017</v>
      </c>
      <c r="J4" s="51">
        <v>2016</v>
      </c>
      <c r="K4" s="51">
        <v>2015</v>
      </c>
      <c r="L4" s="51">
        <v>2014</v>
      </c>
      <c r="M4" s="51">
        <v>2013</v>
      </c>
      <c r="N4" s="51">
        <v>2012</v>
      </c>
      <c r="O4" s="51">
        <v>2011</v>
      </c>
      <c r="P4" s="51">
        <v>2010</v>
      </c>
      <c r="Q4" s="51">
        <v>2009</v>
      </c>
      <c r="R4" s="51">
        <v>2008</v>
      </c>
      <c r="S4" s="127" t="s">
        <v>58</v>
      </c>
    </row>
    <row r="5" spans="2:25" ht="46.5" customHeight="1" x14ac:dyDescent="0.25">
      <c r="B5" s="128" t="s">
        <v>119</v>
      </c>
      <c r="C5" s="62">
        <v>2362.7427050000001</v>
      </c>
      <c r="D5" s="62">
        <v>2812.3</v>
      </c>
      <c r="E5" s="62">
        <v>1949.526621</v>
      </c>
      <c r="F5" s="62">
        <v>1296.54</v>
      </c>
      <c r="G5" s="62">
        <v>1723.0396720000001</v>
      </c>
      <c r="H5" s="62">
        <v>1466.483866</v>
      </c>
      <c r="I5" s="62">
        <v>1176.99</v>
      </c>
      <c r="J5" s="62">
        <v>1145.5740960000001</v>
      </c>
      <c r="K5" s="62">
        <v>970.43100000000004</v>
      </c>
      <c r="L5" s="62">
        <v>888.95</v>
      </c>
      <c r="M5" s="62">
        <v>1276.9258559999998</v>
      </c>
      <c r="N5" s="62">
        <v>1528.0620260000001</v>
      </c>
      <c r="O5" s="62">
        <v>1138.6394210000001</v>
      </c>
      <c r="P5" s="62">
        <v>768.11</v>
      </c>
      <c r="Q5" s="62">
        <v>589.62</v>
      </c>
      <c r="R5" s="62">
        <v>626.4</v>
      </c>
      <c r="S5" s="129" t="s">
        <v>120</v>
      </c>
    </row>
    <row r="6" spans="2:25" ht="46.5" customHeight="1" x14ac:dyDescent="0.25">
      <c r="B6" s="130" t="s">
        <v>121</v>
      </c>
      <c r="C6" s="63">
        <v>700.98992499999997</v>
      </c>
      <c r="D6" s="63">
        <v>162.5</v>
      </c>
      <c r="E6" s="63">
        <v>120.63658</v>
      </c>
      <c r="F6" s="63">
        <v>120.64</v>
      </c>
      <c r="G6" s="63">
        <v>110.896777</v>
      </c>
      <c r="H6" s="63">
        <v>175.22967199999999</v>
      </c>
      <c r="I6" s="63">
        <v>226.590538541</v>
      </c>
      <c r="J6" s="63">
        <v>179.56</v>
      </c>
      <c r="K6" s="63">
        <v>156.62899999999999</v>
      </c>
      <c r="L6" s="63">
        <v>198.63</v>
      </c>
      <c r="M6" s="63">
        <v>233.12687299999999</v>
      </c>
      <c r="N6" s="63">
        <v>195.34261100000001</v>
      </c>
      <c r="O6" s="63">
        <v>302.17920900000001</v>
      </c>
      <c r="P6" s="63">
        <v>429.27</v>
      </c>
      <c r="Q6" s="63">
        <v>111.25</v>
      </c>
      <c r="R6" s="63">
        <v>393.32</v>
      </c>
      <c r="S6" s="131" t="s">
        <v>57</v>
      </c>
    </row>
    <row r="7" spans="2:25" ht="46.5" customHeight="1" x14ac:dyDescent="0.25">
      <c r="B7" s="132" t="s">
        <v>61</v>
      </c>
      <c r="C7" s="133">
        <v>3063.73263</v>
      </c>
      <c r="D7" s="133">
        <v>2974.8</v>
      </c>
      <c r="E7" s="133">
        <v>2070.1632009999998</v>
      </c>
      <c r="F7" s="133">
        <v>1417.18</v>
      </c>
      <c r="G7" s="133">
        <v>1833.936449</v>
      </c>
      <c r="H7" s="133">
        <v>1641.713538</v>
      </c>
      <c r="I7" s="133">
        <v>1403.5805385409999</v>
      </c>
      <c r="J7" s="133">
        <v>1325.134096</v>
      </c>
      <c r="K7" s="133">
        <v>1127.06</v>
      </c>
      <c r="L7" s="133">
        <v>1087.58</v>
      </c>
      <c r="M7" s="133">
        <v>1510.0527289999998</v>
      </c>
      <c r="N7" s="133">
        <v>1723.4046370000001</v>
      </c>
      <c r="O7" s="133">
        <v>1440.8186300000002</v>
      </c>
      <c r="P7" s="133">
        <v>1197.3800000000001</v>
      </c>
      <c r="Q7" s="133">
        <v>700.87</v>
      </c>
      <c r="R7" s="133">
        <v>1019.72</v>
      </c>
      <c r="S7" s="134" t="s">
        <v>16</v>
      </c>
    </row>
    <row r="8" spans="2:25" ht="27.75" customHeight="1" x14ac:dyDescent="0.25">
      <c r="B8" s="64" t="s">
        <v>122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 t="s">
        <v>123</v>
      </c>
    </row>
    <row r="11" spans="2:25" ht="40.5" customHeight="1" x14ac:dyDescent="0.25"/>
    <row r="12" spans="2:25" ht="45.75" customHeight="1" x14ac:dyDescent="0.25"/>
    <row r="13" spans="2:25" ht="27" customHeight="1" x14ac:dyDescent="0.25"/>
    <row r="24" ht="15.75" customHeight="1" x14ac:dyDescent="0.25"/>
    <row r="29" ht="18.75" customHeight="1" x14ac:dyDescent="0.25"/>
    <row r="30" ht="18.75" customHeight="1" x14ac:dyDescent="0.25"/>
    <row r="32" ht="12" customHeight="1" x14ac:dyDescent="0.25"/>
    <row r="33" ht="40.5" customHeight="1" x14ac:dyDescent="0.25"/>
    <row r="34" ht="24.75" customHeight="1" x14ac:dyDescent="0.25"/>
    <row r="51" spans="20:25" x14ac:dyDescent="0.25">
      <c r="T51" s="262"/>
      <c r="U51" s="262"/>
      <c r="V51" s="262"/>
      <c r="W51" s="262"/>
      <c r="X51" s="262"/>
      <c r="Y51" s="262"/>
    </row>
  </sheetData>
  <mergeCells count="4">
    <mergeCell ref="B2:S2"/>
    <mergeCell ref="B3:S3"/>
    <mergeCell ref="T51:Y51"/>
    <mergeCell ref="W1:W2"/>
  </mergeCells>
  <printOptions horizontalCentered="1" verticalCentered="1"/>
  <pageMargins left="0" right="0" top="0" bottom="0" header="0" footer="0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D615-D8AF-4C62-8677-788FDF71CE72}">
  <sheetPr>
    <tabColor rgb="FFFFC000"/>
    <pageSetUpPr fitToPage="1"/>
  </sheetPr>
  <dimension ref="A1:AA20"/>
  <sheetViews>
    <sheetView showGridLines="0" topLeftCell="D1" zoomScaleNormal="100" workbookViewId="0">
      <selection activeCell="AF10" sqref="AF10"/>
    </sheetView>
  </sheetViews>
  <sheetFormatPr defaultRowHeight="15" x14ac:dyDescent="0.25"/>
  <cols>
    <col min="1" max="1" width="4.5703125" customWidth="1"/>
    <col min="2" max="2" width="28.5703125" customWidth="1"/>
    <col min="3" max="3" width="11.42578125" customWidth="1"/>
    <col min="4" max="4" width="9.140625" customWidth="1"/>
    <col min="5" max="19" width="7.7109375" customWidth="1"/>
    <col min="20" max="20" width="15.42578125" customWidth="1"/>
    <col min="21" max="21" width="4.85546875" customWidth="1"/>
    <col min="22" max="25" width="9.85546875" customWidth="1"/>
    <col min="26" max="26" width="19.7109375" customWidth="1"/>
    <col min="27" max="30" width="9.85546875" customWidth="1"/>
    <col min="31" max="31" width="14" customWidth="1"/>
  </cols>
  <sheetData>
    <row r="1" spans="1:27" ht="27.75" customHeight="1" x14ac:dyDescent="0.25">
      <c r="A1" s="268" t="s">
        <v>114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Y1" s="263"/>
      <c r="Z1" s="103" t="s">
        <v>157</v>
      </c>
      <c r="AA1" s="104"/>
    </row>
    <row r="2" spans="1:27" ht="48.75" customHeight="1" x14ac:dyDescent="0.25">
      <c r="A2" s="338" t="s">
        <v>115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339"/>
      <c r="Y2" s="263"/>
      <c r="Z2" s="103" t="s">
        <v>158</v>
      </c>
    </row>
    <row r="3" spans="1:27" ht="36.75" customHeight="1" x14ac:dyDescent="0.25">
      <c r="A3" s="271" t="s">
        <v>77</v>
      </c>
      <c r="B3" s="272"/>
      <c r="C3" s="66" t="s">
        <v>112</v>
      </c>
      <c r="D3" s="65">
        <v>2023</v>
      </c>
      <c r="E3" s="65">
        <v>2022</v>
      </c>
      <c r="F3" s="65">
        <v>2021</v>
      </c>
      <c r="G3" s="65">
        <v>2020</v>
      </c>
      <c r="H3" s="65">
        <v>2019</v>
      </c>
      <c r="I3" s="65">
        <v>2018</v>
      </c>
      <c r="J3" s="65">
        <v>2017</v>
      </c>
      <c r="K3" s="65">
        <v>2016</v>
      </c>
      <c r="L3" s="65">
        <v>2015</v>
      </c>
      <c r="M3" s="65">
        <v>2014</v>
      </c>
      <c r="N3" s="65">
        <v>2013</v>
      </c>
      <c r="O3" s="65">
        <v>2012</v>
      </c>
      <c r="P3" s="65">
        <v>2011</v>
      </c>
      <c r="Q3" s="65">
        <v>2010</v>
      </c>
      <c r="R3" s="65">
        <v>2009</v>
      </c>
      <c r="S3" s="65">
        <v>2008</v>
      </c>
      <c r="T3" s="272" t="s">
        <v>0</v>
      </c>
      <c r="U3" s="273"/>
    </row>
    <row r="4" spans="1:27" ht="30.75" customHeight="1" x14ac:dyDescent="0.25">
      <c r="A4" s="67">
        <v>1</v>
      </c>
      <c r="B4" s="68" t="s">
        <v>63</v>
      </c>
      <c r="C4" s="42">
        <f>SUM(D4:S4)</f>
        <v>6389.0535483564008</v>
      </c>
      <c r="D4" s="69">
        <v>808.33569895723906</v>
      </c>
      <c r="E4" s="69">
        <v>1199.4962243524699</v>
      </c>
      <c r="F4" s="69">
        <v>679.98151929999995</v>
      </c>
      <c r="G4" s="69">
        <v>409.086614</v>
      </c>
      <c r="H4" s="69">
        <v>483.36483866455256</v>
      </c>
      <c r="I4" s="69">
        <v>280.01347597103359</v>
      </c>
      <c r="J4" s="69">
        <v>219.97086691149713</v>
      </c>
      <c r="K4" s="69">
        <v>231.0322101996083</v>
      </c>
      <c r="L4" s="69">
        <v>153.47999999999999</v>
      </c>
      <c r="M4" s="69">
        <v>207.25</v>
      </c>
      <c r="N4" s="69">
        <v>217.59318099999999</v>
      </c>
      <c r="O4" s="69">
        <v>159.64491899999999</v>
      </c>
      <c r="P4" s="69">
        <v>320.57900000000001</v>
      </c>
      <c r="Q4" s="69">
        <v>449.23099999999999</v>
      </c>
      <c r="R4" s="69">
        <v>134.71199999999999</v>
      </c>
      <c r="S4" s="69">
        <v>435.28199999999998</v>
      </c>
      <c r="T4" s="70" t="s">
        <v>2</v>
      </c>
      <c r="U4" s="71">
        <v>1</v>
      </c>
    </row>
    <row r="5" spans="1:27" ht="30.75" customHeight="1" x14ac:dyDescent="0.25">
      <c r="A5" s="72">
        <v>2</v>
      </c>
      <c r="B5" s="73" t="s">
        <v>62</v>
      </c>
      <c r="C5" s="46">
        <f t="shared" ref="C5:C18" si="0">SUM(D5:S5)</f>
        <v>4062.3061556890152</v>
      </c>
      <c r="D5" s="74">
        <v>67.825727989991606</v>
      </c>
      <c r="E5" s="74">
        <v>109.59876048249599</v>
      </c>
      <c r="F5" s="74">
        <v>97.034156969999998</v>
      </c>
      <c r="G5" s="74">
        <v>80.780398000000005</v>
      </c>
      <c r="H5" s="74">
        <v>112.68402108204759</v>
      </c>
      <c r="I5" s="74">
        <v>206.47149517217306</v>
      </c>
      <c r="J5" s="74">
        <v>280.91885990591561</v>
      </c>
      <c r="K5" s="74">
        <v>255.52333808639139</v>
      </c>
      <c r="L5" s="74">
        <v>187.99</v>
      </c>
      <c r="M5" s="74">
        <v>202.81</v>
      </c>
      <c r="N5" s="74">
        <v>547.45745199999999</v>
      </c>
      <c r="O5" s="74">
        <v>536.31094599999994</v>
      </c>
      <c r="P5" s="74">
        <v>483.952</v>
      </c>
      <c r="Q5" s="74">
        <v>408.33199999999999</v>
      </c>
      <c r="R5" s="74">
        <v>274.07499999999999</v>
      </c>
      <c r="S5" s="74">
        <v>210.542</v>
      </c>
      <c r="T5" s="75" t="s">
        <v>1</v>
      </c>
      <c r="U5" s="76">
        <v>2</v>
      </c>
    </row>
    <row r="6" spans="1:27" ht="30.75" customHeight="1" x14ac:dyDescent="0.25">
      <c r="A6" s="67">
        <v>3</v>
      </c>
      <c r="B6" s="68" t="s">
        <v>64</v>
      </c>
      <c r="C6" s="42">
        <f t="shared" si="0"/>
        <v>3276.3053036700967</v>
      </c>
      <c r="D6" s="69">
        <v>386.05658260037603</v>
      </c>
      <c r="E6" s="69">
        <v>547.52071726475208</v>
      </c>
      <c r="F6" s="69">
        <v>445.14847810000003</v>
      </c>
      <c r="G6" s="69">
        <v>141.06127599999999</v>
      </c>
      <c r="H6" s="69">
        <v>394.55769290231768</v>
      </c>
      <c r="I6" s="69">
        <v>351.12730194976922</v>
      </c>
      <c r="J6" s="69">
        <v>215.57081735680399</v>
      </c>
      <c r="K6" s="69">
        <v>261.533582496078</v>
      </c>
      <c r="L6" s="69">
        <v>137.72</v>
      </c>
      <c r="M6" s="69">
        <v>126.43</v>
      </c>
      <c r="N6" s="69">
        <v>87.848432000000003</v>
      </c>
      <c r="O6" s="69">
        <v>63.209423000000001</v>
      </c>
      <c r="P6" s="69">
        <v>50.338999999999999</v>
      </c>
      <c r="Q6" s="69">
        <v>9.9920000000000009</v>
      </c>
      <c r="R6" s="69">
        <v>9.3559999999999999</v>
      </c>
      <c r="S6" s="69">
        <v>48.834000000000003</v>
      </c>
      <c r="T6" s="70" t="s">
        <v>8</v>
      </c>
      <c r="U6" s="71">
        <v>3</v>
      </c>
    </row>
    <row r="7" spans="1:27" ht="30.75" customHeight="1" x14ac:dyDescent="0.25">
      <c r="A7" s="72">
        <v>4</v>
      </c>
      <c r="B7" s="73" t="s">
        <v>65</v>
      </c>
      <c r="C7" s="46">
        <f t="shared" si="0"/>
        <v>1672.3863813065648</v>
      </c>
      <c r="D7" s="74">
        <v>111.72108017714299</v>
      </c>
      <c r="E7" s="74">
        <v>116.527096487374</v>
      </c>
      <c r="F7" s="74">
        <v>108.101311</v>
      </c>
      <c r="G7" s="74">
        <v>134.687667</v>
      </c>
      <c r="H7" s="74">
        <v>132.30157144051853</v>
      </c>
      <c r="I7" s="74">
        <v>173.85744831016325</v>
      </c>
      <c r="J7" s="74">
        <v>142.09072432926121</v>
      </c>
      <c r="K7" s="74">
        <v>90.157482562104803</v>
      </c>
      <c r="L7" s="74">
        <v>96.74</v>
      </c>
      <c r="M7" s="74">
        <v>103.69</v>
      </c>
      <c r="N7" s="74">
        <v>4.17</v>
      </c>
      <c r="O7" s="74">
        <v>61.326999999999998</v>
      </c>
      <c r="P7" s="74">
        <v>78.945999999999998</v>
      </c>
      <c r="Q7" s="74">
        <v>85.486000000000004</v>
      </c>
      <c r="R7" s="74">
        <v>109.646</v>
      </c>
      <c r="S7" s="74">
        <v>122.937</v>
      </c>
      <c r="T7" s="75" t="s">
        <v>3</v>
      </c>
      <c r="U7" s="76">
        <v>4</v>
      </c>
    </row>
    <row r="8" spans="1:27" ht="30.75" customHeight="1" x14ac:dyDescent="0.25">
      <c r="A8" s="67">
        <v>5</v>
      </c>
      <c r="B8" s="68" t="s">
        <v>66</v>
      </c>
      <c r="C8" s="42">
        <f t="shared" si="0"/>
        <v>1390.7019549359618</v>
      </c>
      <c r="D8" s="69">
        <v>117.14505512988799</v>
      </c>
      <c r="E8" s="69">
        <v>107.485502244511</v>
      </c>
      <c r="F8" s="69">
        <v>92.953930720000002</v>
      </c>
      <c r="G8" s="69">
        <v>208.35433900000001</v>
      </c>
      <c r="H8" s="69">
        <v>140.54892071725911</v>
      </c>
      <c r="I8" s="69">
        <v>152.50615466957868</v>
      </c>
      <c r="J8" s="69">
        <v>131.90818639047157</v>
      </c>
      <c r="K8" s="69">
        <v>100.14486606425338</v>
      </c>
      <c r="L8" s="69">
        <v>125</v>
      </c>
      <c r="M8" s="69">
        <v>87.41</v>
      </c>
      <c r="N8" s="69" t="s">
        <v>11</v>
      </c>
      <c r="O8" s="69">
        <v>86.554000000000002</v>
      </c>
      <c r="P8" s="69">
        <v>35.338999999999999</v>
      </c>
      <c r="Q8" s="69">
        <v>3.5830000000000002</v>
      </c>
      <c r="R8" s="69">
        <v>1.7689999999999999</v>
      </c>
      <c r="S8" s="69" t="s">
        <v>11</v>
      </c>
      <c r="T8" s="70" t="s">
        <v>10</v>
      </c>
      <c r="U8" s="71">
        <v>5</v>
      </c>
    </row>
    <row r="9" spans="1:27" ht="30.75" customHeight="1" x14ac:dyDescent="0.25">
      <c r="A9" s="72">
        <v>6</v>
      </c>
      <c r="B9" s="73" t="s">
        <v>67</v>
      </c>
      <c r="C9" s="46">
        <f t="shared" si="0"/>
        <v>833.80568704310394</v>
      </c>
      <c r="D9" s="74">
        <v>2.7638124900000003</v>
      </c>
      <c r="E9" s="74">
        <v>3.5943228599999997</v>
      </c>
      <c r="F9" s="74">
        <v>6.4308194099999998</v>
      </c>
      <c r="G9" s="74">
        <v>7.5056789999999998</v>
      </c>
      <c r="H9" s="74">
        <v>15.386762259999992</v>
      </c>
      <c r="I9" s="74">
        <v>13.58</v>
      </c>
      <c r="J9" s="74">
        <v>81.929891023103878</v>
      </c>
      <c r="K9" s="74">
        <v>52.125</v>
      </c>
      <c r="L9" s="74">
        <v>56.17</v>
      </c>
      <c r="M9" s="74">
        <v>38.659999999999997</v>
      </c>
      <c r="N9" s="74">
        <v>102.10299999999999</v>
      </c>
      <c r="O9" s="74">
        <v>113.2424</v>
      </c>
      <c r="P9" s="74">
        <v>101.249</v>
      </c>
      <c r="Q9" s="74">
        <v>76.287999999999997</v>
      </c>
      <c r="R9" s="74">
        <v>76.912000000000006</v>
      </c>
      <c r="S9" s="74">
        <v>85.864999999999995</v>
      </c>
      <c r="T9" s="75" t="s">
        <v>4</v>
      </c>
      <c r="U9" s="76">
        <v>6</v>
      </c>
    </row>
    <row r="10" spans="1:27" ht="30.75" customHeight="1" x14ac:dyDescent="0.25">
      <c r="A10" s="67">
        <v>7</v>
      </c>
      <c r="B10" s="68" t="s">
        <v>72</v>
      </c>
      <c r="C10" s="42">
        <f t="shared" si="0"/>
        <v>774.02610001233984</v>
      </c>
      <c r="D10" s="69">
        <v>322.16283672599991</v>
      </c>
      <c r="E10" s="69">
        <v>47.0927766203678</v>
      </c>
      <c r="F10" s="69">
        <v>54.817161390000003</v>
      </c>
      <c r="G10" s="69">
        <v>15.31743</v>
      </c>
      <c r="H10" s="69">
        <v>14.008587719999996</v>
      </c>
      <c r="I10" s="69">
        <v>115.56875196284562</v>
      </c>
      <c r="J10" s="69">
        <v>55.248971093126549</v>
      </c>
      <c r="K10" s="69">
        <v>26.567998500000002</v>
      </c>
      <c r="L10" s="69" t="s">
        <v>11</v>
      </c>
      <c r="M10" s="69" t="s">
        <v>11</v>
      </c>
      <c r="N10" s="69" t="s">
        <v>11</v>
      </c>
      <c r="O10" s="69">
        <v>17.200586000000001</v>
      </c>
      <c r="P10" s="69">
        <v>6.7060000000000004</v>
      </c>
      <c r="Q10" s="69">
        <v>10</v>
      </c>
      <c r="R10" s="69">
        <v>27.535</v>
      </c>
      <c r="S10" s="69">
        <v>61.8</v>
      </c>
      <c r="T10" s="70" t="s">
        <v>7</v>
      </c>
      <c r="U10" s="71">
        <v>7</v>
      </c>
    </row>
    <row r="11" spans="1:27" ht="30.75" customHeight="1" x14ac:dyDescent="0.25">
      <c r="A11" s="72">
        <v>8</v>
      </c>
      <c r="B11" s="73" t="s">
        <v>68</v>
      </c>
      <c r="C11" s="46">
        <f t="shared" si="0"/>
        <v>652.81646756879411</v>
      </c>
      <c r="D11" s="74">
        <v>35.581287140000001</v>
      </c>
      <c r="E11" s="74">
        <v>66.740411940000001</v>
      </c>
      <c r="F11" s="74">
        <v>31.092973420000003</v>
      </c>
      <c r="G11" s="74">
        <v>21.808205000000001</v>
      </c>
      <c r="H11" s="74">
        <v>23.085535507999996</v>
      </c>
      <c r="I11" s="74">
        <v>27.212118399999998</v>
      </c>
      <c r="J11" s="74">
        <v>29.842200160794047</v>
      </c>
      <c r="K11" s="74">
        <v>26.927299999999999</v>
      </c>
      <c r="L11" s="74">
        <v>92.79</v>
      </c>
      <c r="M11" s="74">
        <v>28.55</v>
      </c>
      <c r="N11" s="74">
        <v>55.249851999999997</v>
      </c>
      <c r="O11" s="74">
        <v>75.209584000000007</v>
      </c>
      <c r="P11" s="74">
        <v>118.48399999999999</v>
      </c>
      <c r="Q11" s="74">
        <v>14.284000000000001</v>
      </c>
      <c r="R11" s="74">
        <v>3.1389999999999998</v>
      </c>
      <c r="S11" s="74">
        <v>2.82</v>
      </c>
      <c r="T11" s="75" t="s">
        <v>5</v>
      </c>
      <c r="U11" s="76">
        <v>8</v>
      </c>
    </row>
    <row r="12" spans="1:27" ht="30.75" customHeight="1" x14ac:dyDescent="0.25">
      <c r="A12" s="67">
        <v>9</v>
      </c>
      <c r="B12" s="68" t="s">
        <v>69</v>
      </c>
      <c r="C12" s="42">
        <f t="shared" si="0"/>
        <v>333.43207681999996</v>
      </c>
      <c r="D12" s="69">
        <v>12.549941220000001</v>
      </c>
      <c r="E12" s="69">
        <v>3.31654706</v>
      </c>
      <c r="F12" s="69" t="s">
        <v>11</v>
      </c>
      <c r="G12" s="69" t="s">
        <v>11</v>
      </c>
      <c r="H12" s="69">
        <v>0.29413354000000003</v>
      </c>
      <c r="I12" s="69">
        <v>4.1100000000000003</v>
      </c>
      <c r="J12" s="69">
        <v>9.8305550000000004</v>
      </c>
      <c r="K12" s="69">
        <v>8.5649999999999995</v>
      </c>
      <c r="L12" s="69">
        <v>7.77</v>
      </c>
      <c r="M12" s="69">
        <v>22.42</v>
      </c>
      <c r="N12" s="69">
        <v>22.261900000000001</v>
      </c>
      <c r="O12" s="69">
        <v>77.097999999999999</v>
      </c>
      <c r="P12" s="69">
        <v>72.891999999999996</v>
      </c>
      <c r="Q12" s="69">
        <v>55.417999999999999</v>
      </c>
      <c r="R12" s="69">
        <v>24.84</v>
      </c>
      <c r="S12" s="69">
        <v>12.066000000000001</v>
      </c>
      <c r="T12" s="70" t="s">
        <v>6</v>
      </c>
      <c r="U12" s="71">
        <v>9</v>
      </c>
    </row>
    <row r="13" spans="1:27" ht="30.75" customHeight="1" x14ac:dyDescent="0.25">
      <c r="A13" s="72">
        <v>10</v>
      </c>
      <c r="B13" s="73" t="s">
        <v>74</v>
      </c>
      <c r="C13" s="46">
        <f>SUM(D13:S13)</f>
        <v>206.77500090318321</v>
      </c>
      <c r="D13" s="74">
        <v>11.617857449999999</v>
      </c>
      <c r="E13" s="74">
        <v>44.347821473183203</v>
      </c>
      <c r="F13" s="74" t="s">
        <v>11</v>
      </c>
      <c r="G13" s="74">
        <v>0.67385499999999998</v>
      </c>
      <c r="H13" s="74">
        <v>17.533827379999977</v>
      </c>
      <c r="I13" s="74">
        <v>37.428973999999997</v>
      </c>
      <c r="J13" s="74">
        <v>28.564357999999999</v>
      </c>
      <c r="K13" s="74">
        <v>16.4313076</v>
      </c>
      <c r="L13" s="74">
        <v>9.2140000000000004</v>
      </c>
      <c r="M13" s="74">
        <v>10</v>
      </c>
      <c r="N13" s="74" t="s">
        <v>11</v>
      </c>
      <c r="O13" s="74">
        <v>7.2560000000000002</v>
      </c>
      <c r="P13" s="74">
        <v>10.622</v>
      </c>
      <c r="Q13" s="74">
        <v>3.58</v>
      </c>
      <c r="R13" s="74">
        <v>4.04</v>
      </c>
      <c r="S13" s="74">
        <v>5.4649999999999999</v>
      </c>
      <c r="T13" s="75" t="s">
        <v>13</v>
      </c>
      <c r="U13" s="76">
        <v>10</v>
      </c>
    </row>
    <row r="14" spans="1:27" ht="30.75" customHeight="1" x14ac:dyDescent="0.25">
      <c r="A14" s="67">
        <v>11</v>
      </c>
      <c r="B14" s="68" t="s">
        <v>73</v>
      </c>
      <c r="C14" s="42">
        <f t="shared" si="0"/>
        <v>159.708</v>
      </c>
      <c r="D14" s="69" t="s">
        <v>11</v>
      </c>
      <c r="E14" s="69" t="s">
        <v>11</v>
      </c>
      <c r="F14" s="69" t="s">
        <v>11</v>
      </c>
      <c r="G14" s="69" t="s">
        <v>11</v>
      </c>
      <c r="H14" s="69" t="s">
        <v>11</v>
      </c>
      <c r="I14" s="69" t="s">
        <v>11</v>
      </c>
      <c r="J14" s="69" t="s">
        <v>11</v>
      </c>
      <c r="K14" s="69" t="s">
        <v>11</v>
      </c>
      <c r="L14" s="69" t="s">
        <v>11</v>
      </c>
      <c r="M14" s="69" t="s">
        <v>11</v>
      </c>
      <c r="N14" s="69">
        <v>33.82</v>
      </c>
      <c r="O14" s="69">
        <v>41.22</v>
      </c>
      <c r="P14" s="69">
        <v>38.67</v>
      </c>
      <c r="Q14" s="69">
        <v>9.85</v>
      </c>
      <c r="R14" s="69">
        <v>24.367999999999999</v>
      </c>
      <c r="S14" s="69">
        <v>11.78</v>
      </c>
      <c r="T14" s="70" t="s">
        <v>76</v>
      </c>
      <c r="U14" s="71">
        <v>11</v>
      </c>
    </row>
    <row r="15" spans="1:27" ht="30.75" customHeight="1" x14ac:dyDescent="0.25">
      <c r="A15" s="72">
        <v>12</v>
      </c>
      <c r="B15" s="73" t="s">
        <v>75</v>
      </c>
      <c r="C15" s="46">
        <f t="shared" si="0"/>
        <v>52.566063440000001</v>
      </c>
      <c r="D15" s="74">
        <v>8.1387128700000009</v>
      </c>
      <c r="E15" s="74">
        <v>12.88092535</v>
      </c>
      <c r="F15" s="74">
        <v>7.9306752199999995</v>
      </c>
      <c r="G15" s="74">
        <v>11.024514</v>
      </c>
      <c r="H15" s="74">
        <v>1.707236</v>
      </c>
      <c r="I15" s="74" t="s">
        <v>11</v>
      </c>
      <c r="J15" s="74" t="s">
        <v>11</v>
      </c>
      <c r="K15" s="74" t="s">
        <v>11</v>
      </c>
      <c r="L15" s="74" t="s">
        <v>11</v>
      </c>
      <c r="M15" s="74">
        <v>0.9</v>
      </c>
      <c r="N15" s="74" t="s">
        <v>11</v>
      </c>
      <c r="O15" s="74" t="s">
        <v>11</v>
      </c>
      <c r="P15" s="74">
        <v>9.984</v>
      </c>
      <c r="Q15" s="74" t="s">
        <v>11</v>
      </c>
      <c r="R15" s="74" t="s">
        <v>11</v>
      </c>
      <c r="S15" s="74" t="s">
        <v>11</v>
      </c>
      <c r="T15" s="75" t="s">
        <v>14</v>
      </c>
      <c r="U15" s="76">
        <v>12</v>
      </c>
    </row>
    <row r="16" spans="1:27" ht="30.75" customHeight="1" x14ac:dyDescent="0.25">
      <c r="A16" s="67">
        <v>13</v>
      </c>
      <c r="B16" s="68" t="s">
        <v>70</v>
      </c>
      <c r="C16" s="42">
        <f t="shared" si="0"/>
        <v>21.291</v>
      </c>
      <c r="D16" s="69" t="s">
        <v>11</v>
      </c>
      <c r="E16" s="69" t="s">
        <v>11</v>
      </c>
      <c r="F16" s="69" t="s">
        <v>11</v>
      </c>
      <c r="G16" s="69" t="s">
        <v>11</v>
      </c>
      <c r="H16" s="69"/>
      <c r="I16" s="69" t="s">
        <v>11</v>
      </c>
      <c r="J16" s="69" t="s">
        <v>11</v>
      </c>
      <c r="K16" s="69" t="s">
        <v>11</v>
      </c>
      <c r="L16" s="69" t="s">
        <v>11</v>
      </c>
      <c r="M16" s="69" t="s">
        <v>11</v>
      </c>
      <c r="N16" s="69" t="s">
        <v>11</v>
      </c>
      <c r="O16" s="69" t="s">
        <v>11</v>
      </c>
      <c r="P16" s="69" t="s">
        <v>11</v>
      </c>
      <c r="Q16" s="69" t="s">
        <v>11</v>
      </c>
      <c r="R16" s="69">
        <v>10.48</v>
      </c>
      <c r="S16" s="69">
        <v>10.811</v>
      </c>
      <c r="T16" s="70" t="s">
        <v>12</v>
      </c>
      <c r="U16" s="71">
        <v>13</v>
      </c>
    </row>
    <row r="17" spans="1:21" ht="30.75" customHeight="1" x14ac:dyDescent="0.25">
      <c r="A17" s="72">
        <v>14</v>
      </c>
      <c r="B17" s="73" t="s">
        <v>71</v>
      </c>
      <c r="C17" s="46">
        <f t="shared" si="0"/>
        <v>2.6810000000000005</v>
      </c>
      <c r="D17" s="74" t="s">
        <v>11</v>
      </c>
      <c r="E17" s="74" t="s">
        <v>11</v>
      </c>
      <c r="F17" s="74" t="s">
        <v>11</v>
      </c>
      <c r="G17" s="74" t="s">
        <v>11</v>
      </c>
      <c r="H17" s="74" t="s">
        <v>11</v>
      </c>
      <c r="I17" s="74" t="s">
        <v>11</v>
      </c>
      <c r="J17" s="74" t="s">
        <v>11</v>
      </c>
      <c r="K17" s="74">
        <v>0.32</v>
      </c>
      <c r="L17" s="74">
        <v>0.32</v>
      </c>
      <c r="M17" s="74">
        <v>0.71</v>
      </c>
      <c r="N17" s="74">
        <v>0.68</v>
      </c>
      <c r="O17" s="74">
        <v>0.56000000000000005</v>
      </c>
      <c r="P17" s="74">
        <v>9.0999999999999998E-2</v>
      </c>
      <c r="Q17" s="74" t="s">
        <v>11</v>
      </c>
      <c r="R17" s="74" t="s">
        <v>11</v>
      </c>
      <c r="S17" s="74" t="s">
        <v>11</v>
      </c>
      <c r="T17" s="75" t="s">
        <v>15</v>
      </c>
      <c r="U17" s="76">
        <v>14</v>
      </c>
    </row>
    <row r="18" spans="1:21" ht="55.5" customHeight="1" x14ac:dyDescent="0.25">
      <c r="A18" s="274" t="s">
        <v>124</v>
      </c>
      <c r="B18" s="275"/>
      <c r="C18" s="42">
        <f t="shared" si="0"/>
        <v>5709.2980133451674</v>
      </c>
      <c r="D18" s="69">
        <v>1179.8340368578054</v>
      </c>
      <c r="E18" s="69">
        <v>716.22515954309051</v>
      </c>
      <c r="F18" s="69">
        <v>546.67217539000001</v>
      </c>
      <c r="G18" s="69">
        <v>386.87571099999997</v>
      </c>
      <c r="H18" s="69">
        <v>498.46332171964502</v>
      </c>
      <c r="I18" s="69">
        <v>279.83781765224899</v>
      </c>
      <c r="J18" s="69">
        <v>207.69997982954507</v>
      </c>
      <c r="K18" s="69">
        <v>255.80289935283173</v>
      </c>
      <c r="L18" s="69">
        <v>259.88</v>
      </c>
      <c r="M18" s="69">
        <v>258.75</v>
      </c>
      <c r="N18" s="69">
        <v>438.86891200000002</v>
      </c>
      <c r="O18" s="69">
        <v>484.57</v>
      </c>
      <c r="P18" s="69">
        <v>112.96599999999999</v>
      </c>
      <c r="Q18" s="69">
        <v>71.331000000000003</v>
      </c>
      <c r="R18" s="69" t="s">
        <v>11</v>
      </c>
      <c r="S18" s="69">
        <v>11.521000000000001</v>
      </c>
      <c r="T18" s="276" t="s">
        <v>59</v>
      </c>
      <c r="U18" s="277"/>
    </row>
    <row r="19" spans="1:21" s="31" customFormat="1" ht="36.75" customHeight="1" thickBot="1" x14ac:dyDescent="0.3">
      <c r="A19" s="264" t="s">
        <v>61</v>
      </c>
      <c r="B19" s="265"/>
      <c r="C19" s="77">
        <f>SUM(C4:C18)</f>
        <v>25537.152753090631</v>
      </c>
      <c r="D19" s="77">
        <f>SUM(D4:D18)</f>
        <v>3063.7326296084429</v>
      </c>
      <c r="E19" s="77">
        <f t="shared" ref="E19:S19" si="1">SUM(E4:E18)</f>
        <v>2974.8262656782435</v>
      </c>
      <c r="F19" s="77">
        <f t="shared" si="1"/>
        <v>2070.1632009199998</v>
      </c>
      <c r="G19" s="77">
        <f t="shared" si="1"/>
        <v>1417.1756879999998</v>
      </c>
      <c r="H19" s="77">
        <f t="shared" si="1"/>
        <v>1833.9364489343407</v>
      </c>
      <c r="I19" s="77">
        <f t="shared" si="1"/>
        <v>1641.7135380878121</v>
      </c>
      <c r="J19" s="77">
        <f t="shared" si="1"/>
        <v>1403.575410000519</v>
      </c>
      <c r="K19" s="77">
        <f t="shared" si="1"/>
        <v>1325.1309848612677</v>
      </c>
      <c r="L19" s="77">
        <f t="shared" si="1"/>
        <v>1127.0740000000001</v>
      </c>
      <c r="M19" s="77">
        <f t="shared" si="1"/>
        <v>1087.58</v>
      </c>
      <c r="N19" s="77">
        <f t="shared" si="1"/>
        <v>1510.052729</v>
      </c>
      <c r="O19" s="77">
        <f t="shared" si="1"/>
        <v>1723.4028579999997</v>
      </c>
      <c r="P19" s="77">
        <f t="shared" si="1"/>
        <v>1440.8189999999997</v>
      </c>
      <c r="Q19" s="77">
        <f t="shared" si="1"/>
        <v>1197.3749999999995</v>
      </c>
      <c r="R19" s="77">
        <f t="shared" si="1"/>
        <v>700.87200000000007</v>
      </c>
      <c r="S19" s="77">
        <f t="shared" si="1"/>
        <v>1019.723</v>
      </c>
      <c r="T19" s="266" t="s">
        <v>16</v>
      </c>
      <c r="U19" s="267"/>
    </row>
    <row r="20" spans="1:21" ht="15" customHeight="1" x14ac:dyDescent="0.25">
      <c r="A20" s="78" t="s">
        <v>125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 t="s">
        <v>126</v>
      </c>
    </row>
  </sheetData>
  <mergeCells count="9">
    <mergeCell ref="Y1:Y2"/>
    <mergeCell ref="A19:B19"/>
    <mergeCell ref="T19:U19"/>
    <mergeCell ref="A1:U1"/>
    <mergeCell ref="A2:U2"/>
    <mergeCell ref="A3:B3"/>
    <mergeCell ref="T3:U3"/>
    <mergeCell ref="A18:B18"/>
    <mergeCell ref="T18:U18"/>
  </mergeCells>
  <printOptions horizontalCentered="1" verticalCentered="1"/>
  <pageMargins left="0" right="0" top="0" bottom="0" header="0" footer="0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01EA-6F9E-4724-9761-ADCC236C0083}">
  <sheetPr>
    <tabColor rgb="FFFFC000"/>
  </sheetPr>
  <dimension ref="B1:AF355"/>
  <sheetViews>
    <sheetView showGridLines="0" topLeftCell="B1" zoomScaleNormal="100" zoomScaleSheetLayoutView="89" workbookViewId="0">
      <selection activeCell="Y1" sqref="X1:Y2"/>
    </sheetView>
  </sheetViews>
  <sheetFormatPr defaultRowHeight="15" x14ac:dyDescent="0.25"/>
  <cols>
    <col min="1" max="2" width="5.7109375" customWidth="1"/>
    <col min="3" max="3" width="22.140625" customWidth="1"/>
    <col min="4" max="4" width="18.7109375" customWidth="1"/>
    <col min="5" max="6" width="8.5703125" customWidth="1"/>
    <col min="7" max="7" width="10.28515625" customWidth="1"/>
    <col min="8" max="20" width="8.5703125" customWidth="1"/>
    <col min="21" max="21" width="22" customWidth="1"/>
    <col min="22" max="22" width="7.5703125" customWidth="1"/>
    <col min="23" max="23" width="16.7109375" customWidth="1"/>
    <col min="24" max="24" width="13.7109375" customWidth="1"/>
    <col min="25" max="25" width="21.140625" customWidth="1"/>
    <col min="26" max="26" width="23.28515625" style="105" customWidth="1"/>
    <col min="27" max="27" width="22.28515625" customWidth="1"/>
    <col min="28" max="30" width="14.28515625" customWidth="1"/>
    <col min="31" max="32" width="14.28515625" style="25" customWidth="1"/>
    <col min="33" max="37" width="14.28515625" customWidth="1"/>
  </cols>
  <sheetData>
    <row r="1" spans="2:32" ht="15.75" x14ac:dyDescent="0.25">
      <c r="X1" s="263"/>
      <c r="Y1" s="103" t="s">
        <v>157</v>
      </c>
      <c r="Z1"/>
    </row>
    <row r="2" spans="2:32" ht="28.5" customHeight="1" x14ac:dyDescent="0.25">
      <c r="X2" s="263"/>
      <c r="Y2" s="103" t="s">
        <v>158</v>
      </c>
      <c r="Z2"/>
    </row>
    <row r="3" spans="2:32" ht="42.75" customHeight="1" x14ac:dyDescent="0.25">
      <c r="B3" s="284" t="s">
        <v>166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6"/>
    </row>
    <row r="4" spans="2:32" ht="56.25" customHeight="1" x14ac:dyDescent="0.25">
      <c r="B4" s="287" t="s">
        <v>169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9"/>
      <c r="W4" s="49"/>
    </row>
    <row r="5" spans="2:32" ht="33" customHeight="1" x14ac:dyDescent="0.25">
      <c r="B5" s="271" t="s">
        <v>77</v>
      </c>
      <c r="C5" s="272"/>
      <c r="D5" s="66" t="s">
        <v>129</v>
      </c>
      <c r="E5" s="65">
        <v>2023</v>
      </c>
      <c r="F5" s="65">
        <v>2022</v>
      </c>
      <c r="G5" s="65">
        <v>2021</v>
      </c>
      <c r="H5" s="65">
        <v>2020</v>
      </c>
      <c r="I5" s="65">
        <v>2019</v>
      </c>
      <c r="J5" s="65">
        <v>2018</v>
      </c>
      <c r="K5" s="65">
        <v>2017</v>
      </c>
      <c r="L5" s="65">
        <v>2016</v>
      </c>
      <c r="M5" s="65">
        <v>2015</v>
      </c>
      <c r="N5" s="65">
        <v>2014</v>
      </c>
      <c r="O5" s="65">
        <v>2013</v>
      </c>
      <c r="P5" s="65">
        <v>2012</v>
      </c>
      <c r="Q5" s="65">
        <v>2011</v>
      </c>
      <c r="R5" s="65">
        <v>2010</v>
      </c>
      <c r="S5" s="65">
        <v>2009</v>
      </c>
      <c r="T5" s="65">
        <v>2008</v>
      </c>
      <c r="U5" s="272" t="s">
        <v>56</v>
      </c>
      <c r="V5" s="273"/>
      <c r="W5" s="49"/>
      <c r="X5" s="49"/>
      <c r="Y5" s="135"/>
      <c r="Z5" s="136"/>
    </row>
    <row r="6" spans="2:32" ht="21.6" customHeight="1" x14ac:dyDescent="0.25">
      <c r="B6" s="41">
        <v>1</v>
      </c>
      <c r="C6" s="43" t="s">
        <v>69</v>
      </c>
      <c r="D6" s="42">
        <f>SUM(E6:T6)</f>
        <v>2501.3632531753319</v>
      </c>
      <c r="E6" s="79">
        <v>620.24245690999999</v>
      </c>
      <c r="F6" s="79">
        <v>159.47724779328553</v>
      </c>
      <c r="G6" s="49">
        <v>187.43639007627721</v>
      </c>
      <c r="H6" s="49">
        <v>99.477469999999997</v>
      </c>
      <c r="I6" s="49">
        <v>101.1926845708448</v>
      </c>
      <c r="J6" s="49">
        <v>180.63731094611686</v>
      </c>
      <c r="K6" s="49">
        <v>205.40671824628618</v>
      </c>
      <c r="L6" s="49">
        <v>171.75760384962624</v>
      </c>
      <c r="M6" s="49">
        <v>119.90514178289475</v>
      </c>
      <c r="N6" s="49">
        <v>93.852999999999994</v>
      </c>
      <c r="O6" s="49">
        <v>207.93792499999998</v>
      </c>
      <c r="P6" s="49">
        <v>228.98730399999999</v>
      </c>
      <c r="Q6" s="49">
        <v>60.603999999999999</v>
      </c>
      <c r="R6" s="49">
        <v>27.175999999999998</v>
      </c>
      <c r="S6" s="49">
        <v>27.257999999999999</v>
      </c>
      <c r="T6" s="49">
        <v>10.013999999999999</v>
      </c>
      <c r="U6" s="43" t="s">
        <v>6</v>
      </c>
      <c r="V6" s="44">
        <v>1</v>
      </c>
      <c r="W6" s="137"/>
      <c r="X6" s="49"/>
      <c r="Y6" s="10"/>
      <c r="Z6" s="10"/>
      <c r="AE6"/>
      <c r="AF6"/>
    </row>
    <row r="7" spans="2:32" ht="21.6" customHeight="1" x14ac:dyDescent="0.25">
      <c r="B7" s="45">
        <v>2</v>
      </c>
      <c r="C7" s="47" t="s">
        <v>66</v>
      </c>
      <c r="D7" s="46">
        <f t="shared" ref="D7:D23" si="0">SUM(E7:T7)</f>
        <v>1944.8712039549428</v>
      </c>
      <c r="E7" s="80">
        <v>159.95290168196161</v>
      </c>
      <c r="F7" s="80">
        <v>162.39193996629149</v>
      </c>
      <c r="G7" s="50">
        <v>126.65008683150128</v>
      </c>
      <c r="H7" s="50">
        <v>250.74409600000001</v>
      </c>
      <c r="I7" s="50">
        <v>165.86445615472707</v>
      </c>
      <c r="J7" s="50">
        <v>164.6423988927518</v>
      </c>
      <c r="K7" s="50">
        <v>144.87740510047973</v>
      </c>
      <c r="L7" s="50">
        <v>138.50387187921012</v>
      </c>
      <c r="M7" s="50">
        <v>204.10042444801974</v>
      </c>
      <c r="N7" s="50">
        <v>57.037999999999997</v>
      </c>
      <c r="O7" s="50">
        <v>83.419484999999995</v>
      </c>
      <c r="P7" s="50">
        <v>159.27813800000001</v>
      </c>
      <c r="Q7" s="50">
        <v>113.52</v>
      </c>
      <c r="R7" s="50">
        <v>3.8220000000000001</v>
      </c>
      <c r="S7" s="50">
        <v>4.4610000000000003</v>
      </c>
      <c r="T7" s="50">
        <v>5.6050000000000004</v>
      </c>
      <c r="U7" s="47" t="s">
        <v>10</v>
      </c>
      <c r="V7" s="48">
        <v>2</v>
      </c>
      <c r="W7" s="137"/>
      <c r="X7" s="137"/>
      <c r="Y7" s="10"/>
      <c r="Z7" s="10"/>
      <c r="AE7"/>
      <c r="AF7"/>
    </row>
    <row r="8" spans="2:32" ht="21.6" customHeight="1" x14ac:dyDescent="0.25">
      <c r="B8" s="41">
        <v>4</v>
      </c>
      <c r="C8" s="43" t="s">
        <v>65</v>
      </c>
      <c r="D8" s="42">
        <f>SUM(E8:T8)</f>
        <v>1972.6327134641526</v>
      </c>
      <c r="E8" s="79">
        <v>344.6042480523343</v>
      </c>
      <c r="F8" s="79">
        <v>370.47298596210055</v>
      </c>
      <c r="G8" s="49">
        <v>137.68350124108809</v>
      </c>
      <c r="H8" s="49">
        <v>173.00168600000001</v>
      </c>
      <c r="I8" s="49">
        <v>136.11850152730111</v>
      </c>
      <c r="J8" s="49">
        <v>188.71970517323106</v>
      </c>
      <c r="K8" s="49">
        <v>167.44183939433071</v>
      </c>
      <c r="L8" s="49">
        <v>122.63748141655658</v>
      </c>
      <c r="M8" s="49">
        <v>127.10960669721052</v>
      </c>
      <c r="N8" s="49">
        <v>28.068999999999999</v>
      </c>
      <c r="O8" s="49">
        <v>25.452959</v>
      </c>
      <c r="P8" s="49">
        <v>51.716199000000003</v>
      </c>
      <c r="Q8" s="49">
        <v>29.824999999999999</v>
      </c>
      <c r="R8" s="49">
        <v>26.131</v>
      </c>
      <c r="S8" s="49">
        <v>17.196999999999999</v>
      </c>
      <c r="T8" s="49">
        <v>26.452000000000002</v>
      </c>
      <c r="U8" s="43" t="s">
        <v>3</v>
      </c>
      <c r="V8" s="44">
        <v>4</v>
      </c>
      <c r="W8" s="137"/>
      <c r="X8" s="137"/>
      <c r="Y8" s="10"/>
      <c r="Z8" s="10"/>
      <c r="AE8"/>
      <c r="AF8"/>
    </row>
    <row r="9" spans="2:32" ht="21.6" customHeight="1" x14ac:dyDescent="0.25">
      <c r="B9" s="45">
        <v>6</v>
      </c>
      <c r="C9" s="47" t="s">
        <v>68</v>
      </c>
      <c r="D9" s="46">
        <f>SUM(E9:T9)</f>
        <v>1950.4672934515652</v>
      </c>
      <c r="E9" s="80">
        <v>421.24828237272402</v>
      </c>
      <c r="F9" s="80">
        <v>396.52335140837198</v>
      </c>
      <c r="G9" s="50">
        <v>348.466949724183</v>
      </c>
      <c r="H9" s="50">
        <v>149.30001899999999</v>
      </c>
      <c r="I9" s="50">
        <v>112.087268877542</v>
      </c>
      <c r="J9" s="50">
        <v>27.804143966161952</v>
      </c>
      <c r="K9" s="50">
        <v>38.222468557154677</v>
      </c>
      <c r="L9" s="50">
        <v>24.930781051085361</v>
      </c>
      <c r="M9" s="50">
        <v>53.761857494342109</v>
      </c>
      <c r="N9" s="50">
        <v>42.914000000000001</v>
      </c>
      <c r="O9" s="50">
        <v>52.930948999999998</v>
      </c>
      <c r="P9" s="50">
        <v>68.76722199999999</v>
      </c>
      <c r="Q9" s="50">
        <v>98.2</v>
      </c>
      <c r="R9" s="50">
        <v>44.588999999999999</v>
      </c>
      <c r="S9" s="50">
        <v>41.292000000000002</v>
      </c>
      <c r="T9" s="50">
        <v>29.428999999999998</v>
      </c>
      <c r="U9" s="47" t="s">
        <v>5</v>
      </c>
      <c r="V9" s="48">
        <v>6</v>
      </c>
      <c r="W9" s="137"/>
      <c r="X9" s="137"/>
      <c r="Y9" s="10"/>
      <c r="Z9" s="10"/>
      <c r="AE9"/>
      <c r="AF9"/>
    </row>
    <row r="10" spans="2:32" ht="21.6" customHeight="1" x14ac:dyDescent="0.25">
      <c r="B10" s="41">
        <v>3</v>
      </c>
      <c r="C10" s="43" t="s">
        <v>67</v>
      </c>
      <c r="D10" s="42">
        <f t="shared" si="0"/>
        <v>1374.9640701371241</v>
      </c>
      <c r="E10" s="79" t="s">
        <v>11</v>
      </c>
      <c r="F10" s="79" t="s">
        <v>11</v>
      </c>
      <c r="G10" s="49" t="s">
        <v>11</v>
      </c>
      <c r="H10" s="49" t="s">
        <v>11</v>
      </c>
      <c r="I10" s="49">
        <v>322.50447277953748</v>
      </c>
      <c r="J10" s="49">
        <v>302.96625027978934</v>
      </c>
      <c r="K10" s="49">
        <v>158.34285178051366</v>
      </c>
      <c r="L10" s="49">
        <v>174.83596447820466</v>
      </c>
      <c r="M10" s="49">
        <v>97.205670819078946</v>
      </c>
      <c r="N10" s="49">
        <v>71.451999999999998</v>
      </c>
      <c r="O10" s="49">
        <v>79.344003000000001</v>
      </c>
      <c r="P10" s="49">
        <v>99.398857000000007</v>
      </c>
      <c r="Q10" s="49">
        <v>28.728999999999999</v>
      </c>
      <c r="R10" s="49">
        <v>18.413</v>
      </c>
      <c r="S10" s="49">
        <v>5.0010000000000003</v>
      </c>
      <c r="T10" s="49">
        <v>16.771000000000001</v>
      </c>
      <c r="U10" s="43" t="s">
        <v>4</v>
      </c>
      <c r="V10" s="44">
        <v>3</v>
      </c>
      <c r="W10" s="137"/>
      <c r="X10" s="137"/>
      <c r="Y10" s="10"/>
      <c r="Z10" s="10"/>
      <c r="AE10"/>
      <c r="AF10"/>
    </row>
    <row r="11" spans="2:32" ht="21.6" customHeight="1" x14ac:dyDescent="0.25">
      <c r="B11" s="45">
        <v>5</v>
      </c>
      <c r="C11" s="47" t="s">
        <v>64</v>
      </c>
      <c r="D11" s="46">
        <f t="shared" si="0"/>
        <v>1365.6304595207803</v>
      </c>
      <c r="E11" s="80">
        <v>95.003182753444406</v>
      </c>
      <c r="F11" s="80">
        <v>89.535904458021406</v>
      </c>
      <c r="G11" s="50">
        <v>72.850230406275401</v>
      </c>
      <c r="H11" s="50">
        <v>64.559353000000002</v>
      </c>
      <c r="I11" s="50">
        <v>58.505753408819146</v>
      </c>
      <c r="J11" s="50">
        <v>59.299762328242274</v>
      </c>
      <c r="K11" s="50">
        <v>71.411563343258905</v>
      </c>
      <c r="L11" s="50">
        <v>79.882194421086979</v>
      </c>
      <c r="M11" s="50">
        <v>66.088123401631591</v>
      </c>
      <c r="N11" s="50">
        <v>45.572000000000003</v>
      </c>
      <c r="O11" s="50">
        <v>102.97463099999999</v>
      </c>
      <c r="P11" s="50">
        <v>206.610761</v>
      </c>
      <c r="Q11" s="50">
        <v>174.68299999999999</v>
      </c>
      <c r="R11" s="50">
        <v>91.792000000000002</v>
      </c>
      <c r="S11" s="50">
        <v>57.959000000000003</v>
      </c>
      <c r="T11" s="50">
        <v>28.902999999999999</v>
      </c>
      <c r="U11" s="47" t="s">
        <v>130</v>
      </c>
      <c r="V11" s="48">
        <v>5</v>
      </c>
      <c r="W11" s="137"/>
      <c r="X11" s="137"/>
      <c r="Y11" s="10"/>
      <c r="Z11" s="10"/>
      <c r="AE11"/>
      <c r="AF11"/>
    </row>
    <row r="12" spans="2:32" ht="21.6" customHeight="1" x14ac:dyDescent="0.25">
      <c r="B12" s="41">
        <v>7</v>
      </c>
      <c r="C12" s="43" t="s">
        <v>62</v>
      </c>
      <c r="D12" s="42">
        <f t="shared" si="0"/>
        <v>1278.359342365165</v>
      </c>
      <c r="E12" s="79">
        <v>72.035603859315202</v>
      </c>
      <c r="F12" s="79">
        <v>124.6013426043053</v>
      </c>
      <c r="G12" s="49">
        <v>65.850088592167893</v>
      </c>
      <c r="H12" s="49">
        <v>56.376072000000001</v>
      </c>
      <c r="I12" s="49">
        <v>48.853660930718505</v>
      </c>
      <c r="J12" s="49">
        <v>71.153260237096788</v>
      </c>
      <c r="K12" s="49">
        <v>71.708551408602105</v>
      </c>
      <c r="L12" s="49">
        <v>105.7300514171699</v>
      </c>
      <c r="M12" s="49">
        <v>51.338739315789468</v>
      </c>
      <c r="N12" s="49">
        <v>62.545000000000002</v>
      </c>
      <c r="O12" s="49">
        <v>99.220698999999996</v>
      </c>
      <c r="P12" s="49">
        <v>175.70627299999998</v>
      </c>
      <c r="Q12" s="49">
        <v>124.166</v>
      </c>
      <c r="R12" s="49">
        <v>54.564</v>
      </c>
      <c r="S12" s="49">
        <v>47.496000000000002</v>
      </c>
      <c r="T12" s="49">
        <v>47.014000000000003</v>
      </c>
      <c r="U12" s="43" t="s">
        <v>131</v>
      </c>
      <c r="V12" s="44">
        <v>7</v>
      </c>
      <c r="W12" s="137"/>
      <c r="X12" s="137"/>
      <c r="Y12" s="10"/>
      <c r="Z12" s="10"/>
      <c r="AE12"/>
      <c r="AF12"/>
    </row>
    <row r="13" spans="2:32" ht="21.6" customHeight="1" x14ac:dyDescent="0.25">
      <c r="B13" s="45">
        <v>9</v>
      </c>
      <c r="C13" s="47" t="s">
        <v>78</v>
      </c>
      <c r="D13" s="46">
        <f>SUM(E13:T13)</f>
        <v>1418.472751237</v>
      </c>
      <c r="E13" s="80">
        <v>250.22342812700001</v>
      </c>
      <c r="F13" s="80">
        <v>66.97864779999999</v>
      </c>
      <c r="G13" s="50">
        <v>185.53492930000002</v>
      </c>
      <c r="H13" s="50">
        <v>95.669130999999993</v>
      </c>
      <c r="I13" s="50">
        <v>122.05515601000003</v>
      </c>
      <c r="J13" s="50">
        <v>30</v>
      </c>
      <c r="K13" s="50">
        <v>39.556607999999997</v>
      </c>
      <c r="L13" s="50">
        <v>42.610999999999997</v>
      </c>
      <c r="M13" s="50">
        <v>14</v>
      </c>
      <c r="N13" s="50">
        <v>20.824999999999999</v>
      </c>
      <c r="O13" s="50">
        <v>92.238077999999987</v>
      </c>
      <c r="P13" s="50">
        <v>87.924773000000002</v>
      </c>
      <c r="Q13" s="50">
        <v>83.637</v>
      </c>
      <c r="R13" s="50">
        <v>107.46599999999999</v>
      </c>
      <c r="S13" s="50">
        <v>3.8639999999999999</v>
      </c>
      <c r="T13" s="50">
        <v>175.88900000000001</v>
      </c>
      <c r="U13" s="47" t="s">
        <v>17</v>
      </c>
      <c r="V13" s="48">
        <v>9</v>
      </c>
      <c r="W13" s="137"/>
      <c r="X13" s="137"/>
      <c r="Y13" s="10"/>
      <c r="Z13" s="10"/>
      <c r="AE13"/>
      <c r="AF13"/>
    </row>
    <row r="14" spans="2:32" ht="21.6" customHeight="1" x14ac:dyDescent="0.25">
      <c r="B14" s="41">
        <v>8</v>
      </c>
      <c r="C14" s="43" t="s">
        <v>70</v>
      </c>
      <c r="D14" s="42">
        <f t="shared" si="0"/>
        <v>1067.8710468213876</v>
      </c>
      <c r="E14" s="79" t="s">
        <v>11</v>
      </c>
      <c r="F14" s="79" t="s">
        <v>11</v>
      </c>
      <c r="G14" s="49">
        <v>15</v>
      </c>
      <c r="H14" s="49">
        <v>15</v>
      </c>
      <c r="I14" s="49">
        <v>15</v>
      </c>
      <c r="J14" s="49">
        <v>31.14674069684493</v>
      </c>
      <c r="K14" s="49">
        <v>87.09106916623044</v>
      </c>
      <c r="L14" s="49">
        <v>16.735829958312387</v>
      </c>
      <c r="M14" s="49">
        <v>20.684977</v>
      </c>
      <c r="N14" s="49">
        <v>20.91</v>
      </c>
      <c r="O14" s="49">
        <v>48.116990999999999</v>
      </c>
      <c r="P14" s="49">
        <v>58.775438999999999</v>
      </c>
      <c r="Q14" s="49">
        <v>150.22200000000001</v>
      </c>
      <c r="R14" s="49">
        <v>318.63799999999998</v>
      </c>
      <c r="S14" s="49">
        <v>107.352</v>
      </c>
      <c r="T14" s="49">
        <v>163.19800000000001</v>
      </c>
      <c r="U14" s="43" t="s">
        <v>12</v>
      </c>
      <c r="V14" s="44">
        <v>8</v>
      </c>
      <c r="W14" s="137"/>
      <c r="X14" s="137"/>
      <c r="Y14" s="10"/>
      <c r="Z14" s="10"/>
      <c r="AE14"/>
      <c r="AF14"/>
    </row>
    <row r="15" spans="2:32" ht="21.6" customHeight="1" x14ac:dyDescent="0.25">
      <c r="B15" s="45">
        <v>10</v>
      </c>
      <c r="C15" s="47" t="s">
        <v>74</v>
      </c>
      <c r="D15" s="46">
        <f t="shared" si="0"/>
        <v>930.99516072767324</v>
      </c>
      <c r="E15" s="80">
        <v>83.171085931596394</v>
      </c>
      <c r="F15" s="80">
        <v>180.38497514522899</v>
      </c>
      <c r="G15" s="50">
        <v>132.5144551485356</v>
      </c>
      <c r="H15" s="50">
        <v>121.73859</v>
      </c>
      <c r="I15" s="50">
        <v>133.39118416806139</v>
      </c>
      <c r="J15" s="50">
        <v>73.444758628044767</v>
      </c>
      <c r="K15" s="50">
        <v>29.858115369727045</v>
      </c>
      <c r="L15" s="50">
        <v>24.286431902268649</v>
      </c>
      <c r="M15" s="50">
        <v>16.699887434210527</v>
      </c>
      <c r="N15" s="50">
        <v>31.428000000000001</v>
      </c>
      <c r="O15" s="50">
        <v>19.792679</v>
      </c>
      <c r="P15" s="50">
        <v>22.781997999999998</v>
      </c>
      <c r="Q15" s="50">
        <v>20.812000000000001</v>
      </c>
      <c r="R15" s="50">
        <v>13.035</v>
      </c>
      <c r="S15" s="50">
        <v>16.414000000000001</v>
      </c>
      <c r="T15" s="50">
        <v>11.242000000000001</v>
      </c>
      <c r="U15" s="47" t="s">
        <v>13</v>
      </c>
      <c r="V15" s="48">
        <v>10</v>
      </c>
      <c r="W15" s="137"/>
      <c r="X15" s="137"/>
      <c r="Y15" s="10"/>
      <c r="Z15" s="10"/>
      <c r="AE15"/>
      <c r="AF15"/>
    </row>
    <row r="16" spans="2:32" ht="21.6" customHeight="1" x14ac:dyDescent="0.25">
      <c r="B16" s="41">
        <v>12</v>
      </c>
      <c r="C16" s="43" t="s">
        <v>79</v>
      </c>
      <c r="D16" s="42">
        <f>SUM(E16:T16)</f>
        <v>770.50083506439421</v>
      </c>
      <c r="E16" s="79">
        <v>102.59179677</v>
      </c>
      <c r="F16" s="79">
        <v>56.06654855</v>
      </c>
      <c r="G16" s="49">
        <v>45.636580000000002</v>
      </c>
      <c r="H16" s="49">
        <v>45.636580000000002</v>
      </c>
      <c r="I16" s="49">
        <v>43.633809999999997</v>
      </c>
      <c r="J16" s="49">
        <v>110.304596</v>
      </c>
      <c r="K16" s="49">
        <v>91.378409810794039</v>
      </c>
      <c r="L16" s="49">
        <v>93.460019950000003</v>
      </c>
      <c r="M16" s="49">
        <v>110.61232498359999</v>
      </c>
      <c r="N16" s="49">
        <v>57.509</v>
      </c>
      <c r="O16" s="49">
        <v>10.943337</v>
      </c>
      <c r="P16" s="49">
        <v>2.7278319999999998</v>
      </c>
      <c r="Q16" s="49" t="s">
        <v>11</v>
      </c>
      <c r="R16" s="49" t="s">
        <v>11</v>
      </c>
      <c r="S16" s="49" t="s">
        <v>11</v>
      </c>
      <c r="T16" s="49" t="s">
        <v>11</v>
      </c>
      <c r="U16" s="43" t="s">
        <v>30</v>
      </c>
      <c r="V16" s="44">
        <v>12</v>
      </c>
      <c r="W16" s="137"/>
      <c r="X16" s="137"/>
      <c r="Y16" s="10"/>
      <c r="Z16" s="10"/>
      <c r="AE16"/>
      <c r="AF16"/>
    </row>
    <row r="17" spans="2:32" ht="21.6" customHeight="1" x14ac:dyDescent="0.25">
      <c r="B17" s="45">
        <v>11</v>
      </c>
      <c r="C17" s="47" t="s">
        <v>73</v>
      </c>
      <c r="D17" s="46">
        <f t="shared" si="0"/>
        <v>652.75287400000002</v>
      </c>
      <c r="E17" s="80" t="s">
        <v>11</v>
      </c>
      <c r="F17" s="80" t="s">
        <v>11</v>
      </c>
      <c r="G17" s="50" t="s">
        <v>11</v>
      </c>
      <c r="H17" s="50" t="s">
        <v>11</v>
      </c>
      <c r="I17" s="50" t="s">
        <v>11</v>
      </c>
      <c r="J17" s="50" t="s">
        <v>11</v>
      </c>
      <c r="K17" s="50">
        <v>35.254536000000002</v>
      </c>
      <c r="L17" s="50">
        <v>35.254536000000002</v>
      </c>
      <c r="M17" s="50">
        <v>35.254536000000002</v>
      </c>
      <c r="N17" s="50">
        <v>35.255000000000003</v>
      </c>
      <c r="O17" s="50">
        <v>50</v>
      </c>
      <c r="P17" s="50">
        <v>58.036266000000005</v>
      </c>
      <c r="Q17" s="50">
        <v>74.635999999999996</v>
      </c>
      <c r="R17" s="50">
        <v>104.09699999999999</v>
      </c>
      <c r="S17" s="50">
        <v>31.875</v>
      </c>
      <c r="T17" s="50">
        <v>193.09</v>
      </c>
      <c r="U17" s="47" t="s">
        <v>76</v>
      </c>
      <c r="V17" s="48">
        <v>11</v>
      </c>
      <c r="W17" s="137"/>
      <c r="X17" s="137"/>
      <c r="Y17" s="10"/>
      <c r="Z17" s="10"/>
      <c r="AE17"/>
      <c r="AF17"/>
    </row>
    <row r="18" spans="2:32" ht="21.6" customHeight="1" x14ac:dyDescent="0.25">
      <c r="B18" s="41">
        <v>14</v>
      </c>
      <c r="C18" s="43" t="s">
        <v>80</v>
      </c>
      <c r="D18" s="42">
        <f>SUM(E18:T18)</f>
        <v>583.00073137315098</v>
      </c>
      <c r="E18" s="79">
        <v>50.536725225967885</v>
      </c>
      <c r="F18" s="79">
        <v>111.4626618745411</v>
      </c>
      <c r="G18" s="49">
        <v>13.5621246053795</v>
      </c>
      <c r="H18" s="49">
        <v>3.4283649999999999</v>
      </c>
      <c r="I18" s="49">
        <v>23.522888047413179</v>
      </c>
      <c r="J18" s="49">
        <v>37.215922918038189</v>
      </c>
      <c r="K18" s="49">
        <v>34.298903002481389</v>
      </c>
      <c r="L18" s="49">
        <v>39.116820597355954</v>
      </c>
      <c r="M18" s="49">
        <v>38.286786101973689</v>
      </c>
      <c r="N18" s="49">
        <v>58.957999999999998</v>
      </c>
      <c r="O18" s="49">
        <v>11.440248</v>
      </c>
      <c r="P18" s="49">
        <v>22.041285999999999</v>
      </c>
      <c r="Q18" s="49">
        <v>44.59</v>
      </c>
      <c r="R18" s="49">
        <v>52.969000000000001</v>
      </c>
      <c r="S18" s="49">
        <v>38</v>
      </c>
      <c r="T18" s="49">
        <v>3.5710000000000002</v>
      </c>
      <c r="U18" s="43" t="s">
        <v>18</v>
      </c>
      <c r="V18" s="44">
        <v>14</v>
      </c>
      <c r="W18" s="137"/>
      <c r="X18" s="137"/>
      <c r="Y18" s="10"/>
      <c r="Z18" s="10"/>
      <c r="AE18"/>
      <c r="AF18"/>
    </row>
    <row r="19" spans="2:32" ht="21.6" customHeight="1" x14ac:dyDescent="0.25">
      <c r="B19" s="45">
        <v>13</v>
      </c>
      <c r="C19" s="47" t="s">
        <v>63</v>
      </c>
      <c r="D19" s="46">
        <f t="shared" si="0"/>
        <v>478.85830246337213</v>
      </c>
      <c r="E19" s="80" t="s">
        <v>11</v>
      </c>
      <c r="F19" s="80" t="s">
        <v>11</v>
      </c>
      <c r="G19" s="50">
        <v>11.9170990205454</v>
      </c>
      <c r="H19" s="50">
        <v>9.0310539999999992</v>
      </c>
      <c r="I19" s="50">
        <v>10.39830541894853</v>
      </c>
      <c r="J19" s="50">
        <v>15.593591301843317</v>
      </c>
      <c r="K19" s="50">
        <v>16.843433990074441</v>
      </c>
      <c r="L19" s="50">
        <v>22.663371150644689</v>
      </c>
      <c r="M19" s="50">
        <v>24.010378581315788</v>
      </c>
      <c r="N19" s="50">
        <v>25.824999999999999</v>
      </c>
      <c r="O19" s="50">
        <v>65.033152999999999</v>
      </c>
      <c r="P19" s="50">
        <v>70.869916000000003</v>
      </c>
      <c r="Q19" s="50">
        <v>76.231999999999999</v>
      </c>
      <c r="R19" s="50">
        <v>51.284999999999997</v>
      </c>
      <c r="S19" s="50">
        <v>47.843000000000004</v>
      </c>
      <c r="T19" s="50">
        <v>31.312999999999999</v>
      </c>
      <c r="U19" s="47" t="s">
        <v>2</v>
      </c>
      <c r="V19" s="48">
        <v>13</v>
      </c>
      <c r="W19" s="137"/>
      <c r="X19" s="137"/>
      <c r="Y19" s="10"/>
      <c r="Z19" s="10"/>
      <c r="AE19"/>
      <c r="AF19"/>
    </row>
    <row r="20" spans="2:32" ht="21.6" customHeight="1" x14ac:dyDescent="0.25">
      <c r="B20" s="41">
        <v>15</v>
      </c>
      <c r="C20" s="43" t="s">
        <v>75</v>
      </c>
      <c r="D20" s="42">
        <f t="shared" si="0"/>
        <v>455.05353448051034</v>
      </c>
      <c r="E20" s="79">
        <v>21.981661245573601</v>
      </c>
      <c r="F20" s="79">
        <v>41.079945991916503</v>
      </c>
      <c r="G20" s="49">
        <v>30.569602197293801</v>
      </c>
      <c r="H20" s="49">
        <v>27.687681000000001</v>
      </c>
      <c r="I20" s="49">
        <v>31.712634141737741</v>
      </c>
      <c r="J20" s="49">
        <v>45.486157340355497</v>
      </c>
      <c r="K20" s="49">
        <v>17.436805013234078</v>
      </c>
      <c r="L20" s="49">
        <v>13.834955993308306</v>
      </c>
      <c r="M20" s="49">
        <v>16.763952557090725</v>
      </c>
      <c r="N20" s="49">
        <v>15.71</v>
      </c>
      <c r="O20" s="49">
        <v>38.991410999999999</v>
      </c>
      <c r="P20" s="49">
        <v>46.074728</v>
      </c>
      <c r="Q20" s="49">
        <v>36.523000000000003</v>
      </c>
      <c r="R20" s="49">
        <v>33.640999999999998</v>
      </c>
      <c r="S20" s="49">
        <v>28.233000000000001</v>
      </c>
      <c r="T20" s="49">
        <v>9.327</v>
      </c>
      <c r="U20" s="43" t="s">
        <v>14</v>
      </c>
      <c r="V20" s="44">
        <v>15</v>
      </c>
      <c r="W20" s="137"/>
      <c r="X20" s="137"/>
      <c r="Y20" s="10"/>
      <c r="Z20" s="10"/>
      <c r="AE20"/>
      <c r="AF20"/>
    </row>
    <row r="21" spans="2:32" ht="21.6" customHeight="1" x14ac:dyDescent="0.25">
      <c r="B21" s="45">
        <v>16</v>
      </c>
      <c r="C21" s="47" t="s">
        <v>72</v>
      </c>
      <c r="D21" s="46">
        <f t="shared" si="0"/>
        <v>295.82264962095576</v>
      </c>
      <c r="E21" s="80" t="s">
        <v>11</v>
      </c>
      <c r="F21" s="80" t="s">
        <v>11</v>
      </c>
      <c r="G21" s="50">
        <v>21.424657597439801</v>
      </c>
      <c r="H21" s="50">
        <v>9.5134100000000004</v>
      </c>
      <c r="I21" s="50">
        <v>8.1751670395093257</v>
      </c>
      <c r="J21" s="50">
        <v>10.188830568466097</v>
      </c>
      <c r="K21" s="50">
        <v>7.2251291861042182</v>
      </c>
      <c r="L21" s="50">
        <v>8.4766766175942525</v>
      </c>
      <c r="M21" s="50">
        <v>9.2705296118421057</v>
      </c>
      <c r="N21" s="50">
        <v>27.422999999999998</v>
      </c>
      <c r="O21" s="50">
        <v>36.180737999999998</v>
      </c>
      <c r="P21" s="50">
        <v>42.234510999999998</v>
      </c>
      <c r="Q21" s="50">
        <v>46.771000000000001</v>
      </c>
      <c r="R21" s="50">
        <v>25.023</v>
      </c>
      <c r="S21" s="50">
        <v>26.713999999999999</v>
      </c>
      <c r="T21" s="50">
        <v>17.202000000000002</v>
      </c>
      <c r="U21" s="47" t="s">
        <v>7</v>
      </c>
      <c r="V21" s="48">
        <v>16</v>
      </c>
      <c r="W21" s="137"/>
      <c r="X21" s="137"/>
      <c r="Y21" s="10"/>
      <c r="Z21" s="10"/>
      <c r="AE21"/>
      <c r="AF21"/>
    </row>
    <row r="22" spans="2:32" ht="21.6" customHeight="1" x14ac:dyDescent="0.25">
      <c r="B22" s="41">
        <v>17</v>
      </c>
      <c r="C22" s="43" t="s">
        <v>89</v>
      </c>
      <c r="D22" s="42">
        <f t="shared" si="0"/>
        <v>205.818468</v>
      </c>
      <c r="E22" s="79" t="s">
        <v>11</v>
      </c>
      <c r="F22" s="79" t="s">
        <v>11</v>
      </c>
      <c r="G22" s="49" t="s">
        <v>11</v>
      </c>
      <c r="H22" s="49" t="s">
        <v>11</v>
      </c>
      <c r="I22" s="49" t="s">
        <v>11</v>
      </c>
      <c r="J22" s="49" t="s">
        <v>11</v>
      </c>
      <c r="K22" s="49" t="s">
        <v>11</v>
      </c>
      <c r="L22" s="49" t="s">
        <v>11</v>
      </c>
      <c r="M22" s="49" t="s">
        <v>11</v>
      </c>
      <c r="N22" s="49">
        <v>43.966000000000001</v>
      </c>
      <c r="O22" s="49">
        <v>42.862809999999996</v>
      </c>
      <c r="P22" s="49">
        <v>30.835657999999999</v>
      </c>
      <c r="Q22" s="49">
        <v>30.402999999999999</v>
      </c>
      <c r="R22" s="49">
        <v>37.031999999999996</v>
      </c>
      <c r="S22" s="49">
        <v>8.5350000000000001</v>
      </c>
      <c r="T22" s="49">
        <v>12.183999999999999</v>
      </c>
      <c r="U22" s="43" t="s">
        <v>19</v>
      </c>
      <c r="V22" s="44">
        <v>17</v>
      </c>
      <c r="W22" s="137"/>
      <c r="X22" s="137"/>
      <c r="Y22" s="10"/>
      <c r="Z22" s="10"/>
      <c r="AE22"/>
      <c r="AF22"/>
    </row>
    <row r="23" spans="2:32" ht="21.6" customHeight="1" x14ac:dyDescent="0.25">
      <c r="B23" s="45">
        <v>18</v>
      </c>
      <c r="C23" s="47" t="s">
        <v>81</v>
      </c>
      <c r="D23" s="46">
        <f t="shared" si="0"/>
        <v>22.673999999999999</v>
      </c>
      <c r="E23" s="80" t="s">
        <v>11</v>
      </c>
      <c r="F23" s="80" t="s">
        <v>11</v>
      </c>
      <c r="G23" s="50" t="s">
        <v>11</v>
      </c>
      <c r="H23" s="50" t="s">
        <v>11</v>
      </c>
      <c r="I23" s="50" t="s">
        <v>11</v>
      </c>
      <c r="J23" s="50">
        <v>5</v>
      </c>
      <c r="K23" s="50">
        <v>5</v>
      </c>
      <c r="L23" s="50">
        <v>5</v>
      </c>
      <c r="M23" s="50">
        <v>5</v>
      </c>
      <c r="N23" s="50">
        <v>1.6739999999999999</v>
      </c>
      <c r="O23" s="50">
        <v>1</v>
      </c>
      <c r="P23" s="50" t="s">
        <v>11</v>
      </c>
      <c r="Q23" s="50" t="s">
        <v>11</v>
      </c>
      <c r="R23" s="50" t="s">
        <v>11</v>
      </c>
      <c r="S23" s="50" t="s">
        <v>11</v>
      </c>
      <c r="T23" s="50" t="s">
        <v>11</v>
      </c>
      <c r="U23" s="47" t="s">
        <v>20</v>
      </c>
      <c r="V23" s="48">
        <v>18</v>
      </c>
      <c r="W23" s="137"/>
      <c r="X23" s="137"/>
      <c r="Y23" s="10"/>
      <c r="Z23" s="10"/>
      <c r="AE23"/>
      <c r="AF23"/>
    </row>
    <row r="24" spans="2:32" s="61" customFormat="1" ht="29.25" customHeight="1" x14ac:dyDescent="0.3">
      <c r="B24" s="278" t="s">
        <v>90</v>
      </c>
      <c r="C24" s="279"/>
      <c r="D24" s="81">
        <f>SUM(D6:D23)</f>
        <v>19270.108689857509</v>
      </c>
      <c r="E24" s="81">
        <f>SUM(E6:E23)</f>
        <v>2221.5913729299173</v>
      </c>
      <c r="F24" s="81">
        <v>1758.9755515540628</v>
      </c>
      <c r="G24" s="81">
        <f>SUM(G6:G23)</f>
        <v>1395.0966947406873</v>
      </c>
      <c r="H24" s="81">
        <f>SUM(H6:H23)</f>
        <v>1121.1635070000002</v>
      </c>
      <c r="I24" s="81">
        <v>1333.0159430751601</v>
      </c>
      <c r="J24" s="81">
        <v>1353.603429276983</v>
      </c>
      <c r="K24" s="81">
        <f t="shared" ref="K24:T24" si="1">SUM(K6:K23)</f>
        <v>1221.3544073692715</v>
      </c>
      <c r="L24" s="81">
        <f t="shared" si="1"/>
        <v>1119.7175906824239</v>
      </c>
      <c r="M24" s="81">
        <f t="shared" si="1"/>
        <v>1010.092936229</v>
      </c>
      <c r="N24" s="81">
        <f t="shared" si="1"/>
        <v>740.92600000000004</v>
      </c>
      <c r="O24" s="81">
        <f t="shared" si="1"/>
        <v>1067.8800959999999</v>
      </c>
      <c r="P24" s="81">
        <f t="shared" si="1"/>
        <v>1432.7671610000002</v>
      </c>
      <c r="Q24" s="81">
        <f t="shared" si="1"/>
        <v>1193.5529999999999</v>
      </c>
      <c r="R24" s="81">
        <f t="shared" si="1"/>
        <v>1009.673</v>
      </c>
      <c r="S24" s="81">
        <f t="shared" si="1"/>
        <v>509.49400000000003</v>
      </c>
      <c r="T24" s="81">
        <f t="shared" si="1"/>
        <v>781.20399999999995</v>
      </c>
      <c r="U24" s="279" t="s">
        <v>21</v>
      </c>
      <c r="V24" s="280"/>
      <c r="W24" s="137"/>
      <c r="X24" s="138"/>
      <c r="Y24" s="10"/>
      <c r="Z24" s="10"/>
    </row>
    <row r="25" spans="2:32" ht="21.6" customHeight="1" x14ac:dyDescent="0.25">
      <c r="B25" s="41">
        <v>1</v>
      </c>
      <c r="C25" s="43" t="s">
        <v>82</v>
      </c>
      <c r="D25" s="42">
        <f>SUM(E25:T25)</f>
        <v>3227.2371812185447</v>
      </c>
      <c r="E25" s="49">
        <v>355.53160095999999</v>
      </c>
      <c r="F25" s="49">
        <v>683.64580182872203</v>
      </c>
      <c r="G25" s="49">
        <v>528.20000000000005</v>
      </c>
      <c r="H25" s="49">
        <v>207.90883400000001</v>
      </c>
      <c r="I25" s="49">
        <v>350.01339034517656</v>
      </c>
      <c r="J25" s="49">
        <v>167.25806138907174</v>
      </c>
      <c r="K25" s="49">
        <v>138.95919728220844</v>
      </c>
      <c r="L25" s="49">
        <v>126.79578463968174</v>
      </c>
      <c r="M25" s="49">
        <v>68.673252773684212</v>
      </c>
      <c r="N25" s="49">
        <v>101.015</v>
      </c>
      <c r="O25" s="49">
        <v>130.75809900000002</v>
      </c>
      <c r="P25" s="49">
        <v>62.042158999999998</v>
      </c>
      <c r="Q25" s="49">
        <v>73.385999999999996</v>
      </c>
      <c r="R25" s="49">
        <v>50.771999999999998</v>
      </c>
      <c r="S25" s="49">
        <v>72.102000000000004</v>
      </c>
      <c r="T25" s="49">
        <v>110.176</v>
      </c>
      <c r="U25" s="43" t="s">
        <v>23</v>
      </c>
      <c r="V25" s="44">
        <v>1</v>
      </c>
      <c r="W25" s="137"/>
      <c r="X25" s="137"/>
      <c r="Y25" s="10"/>
      <c r="Z25" s="10"/>
      <c r="AE25"/>
      <c r="AF25"/>
    </row>
    <row r="26" spans="2:32" ht="21.6" customHeight="1" x14ac:dyDescent="0.25">
      <c r="B26" s="45">
        <v>2</v>
      </c>
      <c r="C26" s="47" t="s">
        <v>83</v>
      </c>
      <c r="D26" s="46">
        <f t="shared" ref="D26:D31" si="2">SUM(E26:T26)</f>
        <v>1609.6791892942122</v>
      </c>
      <c r="E26" s="50">
        <v>211.37118240999999</v>
      </c>
      <c r="F26" s="50">
        <v>276.85131115999997</v>
      </c>
      <c r="G26" s="50">
        <v>89.1</v>
      </c>
      <c r="H26" s="50">
        <v>52.922440000000002</v>
      </c>
      <c r="I26" s="50">
        <v>43.294328142881696</v>
      </c>
      <c r="J26" s="50">
        <v>79.665323877067152</v>
      </c>
      <c r="K26" s="50">
        <v>27.199542480605462</v>
      </c>
      <c r="L26" s="50">
        <v>26.521144036611712</v>
      </c>
      <c r="M26" s="50">
        <v>15.314598187046053</v>
      </c>
      <c r="N26" s="50">
        <v>35.218000000000004</v>
      </c>
      <c r="O26" s="50">
        <v>166.04347300000001</v>
      </c>
      <c r="P26" s="50">
        <v>194.44584599999999</v>
      </c>
      <c r="Q26" s="50">
        <v>123.71599999999999</v>
      </c>
      <c r="R26" s="50">
        <v>95.525999999999996</v>
      </c>
      <c r="S26" s="50">
        <v>73.462999999999994</v>
      </c>
      <c r="T26" s="50">
        <v>99.027000000000001</v>
      </c>
      <c r="U26" s="47" t="s">
        <v>22</v>
      </c>
      <c r="V26" s="48">
        <v>2</v>
      </c>
      <c r="W26" s="137"/>
      <c r="X26" s="137"/>
      <c r="Y26" s="10"/>
      <c r="Z26" s="10"/>
      <c r="AE26"/>
      <c r="AF26"/>
    </row>
    <row r="27" spans="2:32" ht="21.6" customHeight="1" x14ac:dyDescent="0.25">
      <c r="B27" s="41">
        <v>3</v>
      </c>
      <c r="C27" s="43" t="s">
        <v>84</v>
      </c>
      <c r="D27" s="42">
        <f t="shared" si="2"/>
        <v>167.05883678366632</v>
      </c>
      <c r="E27" s="49" t="s">
        <v>11</v>
      </c>
      <c r="F27" s="49" t="s">
        <v>11</v>
      </c>
      <c r="G27" s="49">
        <v>5.2</v>
      </c>
      <c r="H27" s="49">
        <v>2.15387</v>
      </c>
      <c r="I27" s="49">
        <v>0.47810497456056666</v>
      </c>
      <c r="J27" s="49">
        <v>3.9641216787063858</v>
      </c>
      <c r="K27" s="49">
        <v>3.3494745839007445</v>
      </c>
      <c r="L27" s="49">
        <v>11.746614105709154</v>
      </c>
      <c r="M27" s="49">
        <v>12.233739440789476</v>
      </c>
      <c r="N27" s="49">
        <v>1.37</v>
      </c>
      <c r="O27" s="49">
        <v>10.808038</v>
      </c>
      <c r="P27" s="49">
        <v>12.899874000000001</v>
      </c>
      <c r="Q27" s="49">
        <v>31.352</v>
      </c>
      <c r="R27" s="49">
        <v>22.06</v>
      </c>
      <c r="S27" s="49">
        <v>25.754000000000001</v>
      </c>
      <c r="T27" s="49">
        <v>23.689</v>
      </c>
      <c r="U27" s="43" t="s">
        <v>24</v>
      </c>
      <c r="V27" s="44">
        <v>3</v>
      </c>
      <c r="W27" s="137"/>
      <c r="X27" s="137"/>
      <c r="Y27" s="10"/>
      <c r="Z27" s="10"/>
      <c r="AE27"/>
      <c r="AF27"/>
    </row>
    <row r="28" spans="2:32" ht="21.6" customHeight="1" x14ac:dyDescent="0.25">
      <c r="B28" s="45">
        <v>4</v>
      </c>
      <c r="C28" s="47" t="s">
        <v>85</v>
      </c>
      <c r="D28" s="46">
        <f>SUM(E28:T28)</f>
        <v>232.59998503</v>
      </c>
      <c r="E28" s="50">
        <v>108.90739744</v>
      </c>
      <c r="F28" s="50">
        <v>105.90593159000001</v>
      </c>
      <c r="G28" s="50" t="s">
        <v>11</v>
      </c>
      <c r="H28" s="50" t="s">
        <v>11</v>
      </c>
      <c r="I28" s="50" t="s">
        <v>11</v>
      </c>
      <c r="J28" s="50" t="s">
        <v>11</v>
      </c>
      <c r="K28" s="50" t="s">
        <v>11</v>
      </c>
      <c r="L28" s="50" t="s">
        <v>11</v>
      </c>
      <c r="M28" s="50" t="s">
        <v>11</v>
      </c>
      <c r="N28" s="50" t="s">
        <v>11</v>
      </c>
      <c r="O28" s="50" t="s">
        <v>11</v>
      </c>
      <c r="P28" s="50">
        <v>1.5746560000000001</v>
      </c>
      <c r="Q28" s="50">
        <v>8.5380000000000003</v>
      </c>
      <c r="R28" s="50">
        <v>7.4169999999999998</v>
      </c>
      <c r="S28" s="50">
        <v>0.19400000000000001</v>
      </c>
      <c r="T28" s="50">
        <v>6.3E-2</v>
      </c>
      <c r="U28" s="47" t="s">
        <v>25</v>
      </c>
      <c r="V28" s="48">
        <v>4</v>
      </c>
      <c r="W28" s="137"/>
      <c r="X28" s="137"/>
      <c r="Y28" s="10"/>
      <c r="Z28" s="10"/>
      <c r="AE28"/>
      <c r="AF28"/>
    </row>
    <row r="29" spans="2:32" ht="21.6" customHeight="1" x14ac:dyDescent="0.25">
      <c r="B29" s="41">
        <v>5</v>
      </c>
      <c r="C29" s="43" t="s">
        <v>86</v>
      </c>
      <c r="D29" s="42">
        <f>SUM(E29:T29)</f>
        <v>1.236</v>
      </c>
      <c r="E29" s="49" t="s">
        <v>11</v>
      </c>
      <c r="F29" s="49" t="s">
        <v>11</v>
      </c>
      <c r="G29" s="49" t="s">
        <v>11</v>
      </c>
      <c r="H29" s="49" t="s">
        <v>11</v>
      </c>
      <c r="I29" s="49" t="s">
        <v>11</v>
      </c>
      <c r="J29" s="49" t="s">
        <v>11</v>
      </c>
      <c r="K29" s="49" t="s">
        <v>11</v>
      </c>
      <c r="L29" s="49" t="s">
        <v>11</v>
      </c>
      <c r="M29" s="49" t="s">
        <v>11</v>
      </c>
      <c r="N29" s="49" t="s">
        <v>11</v>
      </c>
      <c r="O29" s="49" t="s">
        <v>11</v>
      </c>
      <c r="P29" s="49" t="s">
        <v>11</v>
      </c>
      <c r="Q29" s="49" t="s">
        <v>11</v>
      </c>
      <c r="R29" s="49" t="s">
        <v>11</v>
      </c>
      <c r="S29" s="49">
        <v>1.135</v>
      </c>
      <c r="T29" s="49">
        <v>0.10100000000000001</v>
      </c>
      <c r="U29" s="43" t="s">
        <v>26</v>
      </c>
      <c r="V29" s="44">
        <v>5</v>
      </c>
      <c r="W29" s="137"/>
      <c r="X29" s="137"/>
      <c r="Y29" s="10"/>
      <c r="Z29" s="10"/>
      <c r="AE29"/>
      <c r="AF29"/>
    </row>
    <row r="30" spans="2:32" ht="21.6" customHeight="1" x14ac:dyDescent="0.25">
      <c r="B30" s="45">
        <v>6</v>
      </c>
      <c r="C30" s="47" t="s">
        <v>87</v>
      </c>
      <c r="D30" s="46">
        <f t="shared" si="2"/>
        <v>1742.508940155918</v>
      </c>
      <c r="E30" s="50">
        <v>166.33107586852688</v>
      </c>
      <c r="F30" s="50">
        <v>862.8</v>
      </c>
      <c r="G30" s="50">
        <v>52.5</v>
      </c>
      <c r="H30" s="50">
        <v>33.03</v>
      </c>
      <c r="I30" s="50">
        <v>107.13468239655334</v>
      </c>
      <c r="J30" s="50">
        <v>37.222601895984198</v>
      </c>
      <c r="K30" s="50">
        <v>12.712788284532671</v>
      </c>
      <c r="L30" s="50">
        <v>40.349851424840878</v>
      </c>
      <c r="M30" s="50">
        <v>20.745976285480264</v>
      </c>
      <c r="N30" s="50">
        <v>209.05</v>
      </c>
      <c r="O30" s="50">
        <v>134.56302299999999</v>
      </c>
      <c r="P30" s="50">
        <v>19.674941</v>
      </c>
      <c r="Q30" s="50">
        <v>10.273</v>
      </c>
      <c r="R30" s="50">
        <v>11.928000000000001</v>
      </c>
      <c r="S30" s="50">
        <v>18.728000000000002</v>
      </c>
      <c r="T30" s="50">
        <v>5.4649999999999999</v>
      </c>
      <c r="U30" s="47" t="s">
        <v>27</v>
      </c>
      <c r="V30" s="48">
        <v>6</v>
      </c>
      <c r="W30" s="137"/>
      <c r="X30" s="137"/>
      <c r="Y30" s="10"/>
      <c r="Z30" s="10"/>
      <c r="AE30"/>
      <c r="AF30"/>
    </row>
    <row r="31" spans="2:32" ht="42" customHeight="1" x14ac:dyDescent="0.25">
      <c r="B31" s="278" t="s">
        <v>88</v>
      </c>
      <c r="C31" s="279"/>
      <c r="D31" s="81">
        <f t="shared" si="2"/>
        <v>6266.9678020278006</v>
      </c>
      <c r="E31" s="81">
        <f>SUM(E25:E30)</f>
        <v>842.14125667852682</v>
      </c>
      <c r="F31" s="81">
        <v>1215.8507141241807</v>
      </c>
      <c r="G31" s="81">
        <v>675</v>
      </c>
      <c r="H31" s="81">
        <f>SUM(H25:H30)</f>
        <v>296.01514399999996</v>
      </c>
      <c r="I31" s="81">
        <v>500.92050585917212</v>
      </c>
      <c r="J31" s="81">
        <v>288.11010884082941</v>
      </c>
      <c r="K31" s="81">
        <f t="shared" ref="K31:T31" si="3">SUM(K25:K30)</f>
        <v>182.22100263124733</v>
      </c>
      <c r="L31" s="81">
        <f t="shared" si="3"/>
        <v>205.41339420684346</v>
      </c>
      <c r="M31" s="81">
        <f t="shared" si="3"/>
        <v>116.96756668700002</v>
      </c>
      <c r="N31" s="81">
        <f t="shared" si="3"/>
        <v>346.65300000000002</v>
      </c>
      <c r="O31" s="81">
        <f t="shared" si="3"/>
        <v>442.17263300000002</v>
      </c>
      <c r="P31" s="81">
        <f t="shared" si="3"/>
        <v>290.63747599999999</v>
      </c>
      <c r="Q31" s="81">
        <f t="shared" si="3"/>
        <v>247.26499999999999</v>
      </c>
      <c r="R31" s="81">
        <f t="shared" si="3"/>
        <v>187.703</v>
      </c>
      <c r="S31" s="81">
        <f t="shared" si="3"/>
        <v>191.37599999999998</v>
      </c>
      <c r="T31" s="81">
        <f t="shared" si="3"/>
        <v>238.52099999999999</v>
      </c>
      <c r="U31" s="279" t="s">
        <v>28</v>
      </c>
      <c r="V31" s="280"/>
      <c r="W31" s="137"/>
      <c r="X31" s="138"/>
      <c r="Y31" s="139"/>
      <c r="Z31" s="137"/>
      <c r="AE31"/>
      <c r="AF31"/>
    </row>
    <row r="32" spans="2:32" ht="28.5" customHeight="1" x14ac:dyDescent="0.25">
      <c r="B32" s="281" t="s">
        <v>113</v>
      </c>
      <c r="C32" s="282"/>
      <c r="D32" s="82">
        <f>D24+D31</f>
        <v>25537.076491885309</v>
      </c>
      <c r="E32" s="82">
        <f>E24+E31</f>
        <v>3063.7326296084439</v>
      </c>
      <c r="F32" s="82">
        <f>F24+F31</f>
        <v>2974.8262656782435</v>
      </c>
      <c r="G32" s="82">
        <f>G24+G31</f>
        <v>2070.0966947406873</v>
      </c>
      <c r="H32" s="82">
        <f>H24+H31</f>
        <v>1417.1786510000002</v>
      </c>
      <c r="I32" s="82">
        <v>1833.93644893433</v>
      </c>
      <c r="J32" s="82">
        <v>1641.7135381178125</v>
      </c>
      <c r="K32" s="82">
        <v>1403.58</v>
      </c>
      <c r="L32" s="82">
        <f t="shared" ref="L32:S32" si="4">SUM(L24,L31)</f>
        <v>1325.1309848892674</v>
      </c>
      <c r="M32" s="82">
        <f t="shared" si="4"/>
        <v>1127.0605029159999</v>
      </c>
      <c r="N32" s="82">
        <f t="shared" si="4"/>
        <v>1087.5790000000002</v>
      </c>
      <c r="O32" s="82">
        <f t="shared" si="4"/>
        <v>1510.052729</v>
      </c>
      <c r="P32" s="82">
        <f t="shared" si="4"/>
        <v>1723.4046370000001</v>
      </c>
      <c r="Q32" s="82">
        <f t="shared" si="4"/>
        <v>1440.8179999999998</v>
      </c>
      <c r="R32" s="82">
        <f t="shared" si="4"/>
        <v>1197.376</v>
      </c>
      <c r="S32" s="52">
        <f t="shared" si="4"/>
        <v>700.87</v>
      </c>
      <c r="T32" s="82">
        <v>1019.72</v>
      </c>
      <c r="U32" s="282" t="s">
        <v>54</v>
      </c>
      <c r="V32" s="283"/>
      <c r="W32" s="137"/>
      <c r="X32" s="137"/>
      <c r="Y32" s="139"/>
      <c r="Z32" s="140"/>
      <c r="AE32"/>
      <c r="AF32"/>
    </row>
    <row r="33" spans="2:32" ht="23.85" customHeight="1" x14ac:dyDescent="0.25">
      <c r="B33" s="40" t="s">
        <v>132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 t="s">
        <v>123</v>
      </c>
      <c r="AE33"/>
      <c r="AF33"/>
    </row>
    <row r="34" spans="2:32" ht="23.85" customHeight="1" x14ac:dyDescent="0.25">
      <c r="Z34"/>
      <c r="AE34"/>
      <c r="AF34"/>
    </row>
    <row r="35" spans="2:32" ht="59.25" customHeight="1" x14ac:dyDescent="0.25">
      <c r="Z35"/>
      <c r="AE35"/>
      <c r="AF35"/>
    </row>
    <row r="36" spans="2:32" ht="74.25" customHeight="1" x14ac:dyDescent="0.25">
      <c r="Z36"/>
      <c r="AE36"/>
      <c r="AF36"/>
    </row>
    <row r="37" spans="2:32" ht="81" customHeight="1" x14ac:dyDescent="0.25">
      <c r="Z37"/>
      <c r="AE37"/>
      <c r="AF37"/>
    </row>
    <row r="38" spans="2:32" ht="36.75" customHeight="1" x14ac:dyDescent="0.25">
      <c r="Z38"/>
      <c r="AE38"/>
      <c r="AF38"/>
    </row>
    <row r="39" spans="2:32" ht="36.75" customHeight="1" x14ac:dyDescent="0.25">
      <c r="Z39"/>
      <c r="AE39"/>
      <c r="AF39"/>
    </row>
    <row r="40" spans="2:32" ht="36.75" customHeight="1" x14ac:dyDescent="0.25">
      <c r="Z40"/>
      <c r="AE40"/>
      <c r="AF40"/>
    </row>
    <row r="41" spans="2:32" ht="36.75" customHeight="1" x14ac:dyDescent="0.25">
      <c r="Z41"/>
      <c r="AE41"/>
      <c r="AF41"/>
    </row>
    <row r="42" spans="2:32" ht="36.75" customHeight="1" x14ac:dyDescent="0.25">
      <c r="Z42"/>
      <c r="AE42"/>
      <c r="AF42"/>
    </row>
    <row r="43" spans="2:32" ht="36.75" customHeight="1" x14ac:dyDescent="0.25">
      <c r="Z43"/>
      <c r="AE43"/>
      <c r="AF43"/>
    </row>
    <row r="44" spans="2:32" ht="36.75" customHeight="1" x14ac:dyDescent="0.25">
      <c r="Z44"/>
      <c r="AE44"/>
      <c r="AF44"/>
    </row>
    <row r="45" spans="2:32" ht="36.75" customHeight="1" x14ac:dyDescent="0.25">
      <c r="Z45"/>
      <c r="AE45"/>
      <c r="AF45"/>
    </row>
    <row r="46" spans="2:32" ht="36.75" customHeight="1" x14ac:dyDescent="0.25">
      <c r="Z46"/>
      <c r="AE46"/>
      <c r="AF46"/>
    </row>
    <row r="47" spans="2:32" ht="37.5" customHeight="1" x14ac:dyDescent="0.25">
      <c r="Z47"/>
      <c r="AE47"/>
      <c r="AF47"/>
    </row>
    <row r="48" spans="2:32" ht="39" customHeight="1" x14ac:dyDescent="0.25">
      <c r="Z48"/>
      <c r="AE48"/>
      <c r="AF48"/>
    </row>
    <row r="49" customFormat="1" ht="78.75" customHeight="1" x14ac:dyDescent="0.25"/>
    <row r="50" customFormat="1" ht="76.5" customHeight="1" x14ac:dyDescent="0.25"/>
    <row r="51" customFormat="1" ht="22.5" customHeight="1" x14ac:dyDescent="0.25"/>
    <row r="52" customFormat="1" ht="20.25" customHeight="1" x14ac:dyDescent="0.25"/>
    <row r="53" customFormat="1" ht="20.25" customHeight="1" x14ac:dyDescent="0.25"/>
    <row r="54" customFormat="1" ht="20.25" customHeight="1" x14ac:dyDescent="0.25"/>
    <row r="55" customFormat="1" ht="20.25" customHeight="1" x14ac:dyDescent="0.25"/>
    <row r="56" customFormat="1" ht="20.25" customHeight="1" x14ac:dyDescent="0.25"/>
    <row r="57" customFormat="1" ht="20.25" customHeight="1" x14ac:dyDescent="0.25"/>
    <row r="58" customFormat="1" ht="20.25" customHeight="1" x14ac:dyDescent="0.25"/>
    <row r="59" customFormat="1" ht="20.25" customHeight="1" x14ac:dyDescent="0.25"/>
    <row r="60" customFormat="1" ht="20.25" customHeight="1" x14ac:dyDescent="0.25"/>
    <row r="61" customFormat="1" ht="20.25" customHeight="1" x14ac:dyDescent="0.25"/>
    <row r="62" customFormat="1" ht="20.25" customHeight="1" x14ac:dyDescent="0.25"/>
    <row r="63" customFormat="1" ht="20.25" customHeight="1" x14ac:dyDescent="0.25"/>
    <row r="64" customFormat="1" ht="20.25" customHeight="1" x14ac:dyDescent="0.25"/>
    <row r="65" customFormat="1" ht="20.25" customHeight="1" x14ac:dyDescent="0.25"/>
    <row r="66" customFormat="1" ht="20.25" customHeight="1" x14ac:dyDescent="0.25"/>
    <row r="67" customFormat="1" ht="20.25" customHeight="1" x14ac:dyDescent="0.25"/>
    <row r="68" customFormat="1" ht="20.25" customHeight="1" x14ac:dyDescent="0.25"/>
    <row r="69" customFormat="1" ht="20.25" customHeight="1" x14ac:dyDescent="0.25"/>
    <row r="70" customFormat="1" ht="20.25" customHeight="1" x14ac:dyDescent="0.25"/>
    <row r="71" customFormat="1" ht="20.25" customHeight="1" x14ac:dyDescent="0.25"/>
    <row r="72" customFormat="1" ht="20.25" customHeight="1" x14ac:dyDescent="0.25"/>
    <row r="73" customFormat="1" ht="20.25" customHeight="1" x14ac:dyDescent="0.25"/>
    <row r="74" customFormat="1" ht="20.25" customHeight="1" x14ac:dyDescent="0.25"/>
    <row r="75" customFormat="1" ht="20.25" customHeight="1" x14ac:dyDescent="0.25"/>
    <row r="76" customFormat="1" ht="20.25" customHeight="1" x14ac:dyDescent="0.25"/>
    <row r="77" customFormat="1" ht="20.25" customHeight="1" x14ac:dyDescent="0.25"/>
    <row r="78" customFormat="1" ht="20.25" customHeight="1" x14ac:dyDescent="0.25"/>
    <row r="79" customFormat="1" ht="20.25" customHeight="1" x14ac:dyDescent="0.25"/>
    <row r="80" customFormat="1" ht="20.25" customHeight="1" x14ac:dyDescent="0.25"/>
    <row r="81" customFormat="1" ht="20.25" customHeight="1" x14ac:dyDescent="0.25"/>
    <row r="82" customFormat="1" ht="20.25" customHeigh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</sheetData>
  <mergeCells count="11">
    <mergeCell ref="X1:X2"/>
    <mergeCell ref="B31:C31"/>
    <mergeCell ref="U31:V31"/>
    <mergeCell ref="B32:C32"/>
    <mergeCell ref="U32:V32"/>
    <mergeCell ref="B3:V3"/>
    <mergeCell ref="B4:V4"/>
    <mergeCell ref="B5:C5"/>
    <mergeCell ref="U5:V5"/>
    <mergeCell ref="B24:C24"/>
    <mergeCell ref="U24:V24"/>
  </mergeCells>
  <printOptions horizontalCentered="1" verticalCentered="1"/>
  <pageMargins left="0" right="0" top="0" bottom="0" header="0" footer="0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D0EC-77F4-4D2F-85ED-3A64EFC71EDE}">
  <sheetPr>
    <tabColor rgb="FFFFC000"/>
  </sheetPr>
  <dimension ref="A1:R65"/>
  <sheetViews>
    <sheetView showGridLines="0" tabSelected="1" zoomScale="89" zoomScaleNormal="89" workbookViewId="0">
      <selection activeCell="K9" sqref="K9"/>
    </sheetView>
  </sheetViews>
  <sheetFormatPr defaultColWidth="9.140625" defaultRowHeight="15" x14ac:dyDescent="0.25"/>
  <cols>
    <col min="1" max="1" width="27.42578125" style="32" customWidth="1"/>
    <col min="2" max="2" width="10.7109375" style="32" customWidth="1"/>
    <col min="3" max="4" width="13.85546875" style="32" customWidth="1"/>
    <col min="5" max="6" width="29.28515625" style="32" customWidth="1"/>
    <col min="7" max="7" width="11.140625" style="32" customWidth="1"/>
    <col min="8" max="8" width="23.7109375" style="32" customWidth="1"/>
    <col min="9" max="10" width="9.140625" style="32"/>
    <col min="11" max="12" width="19" style="32" customWidth="1"/>
    <col min="13" max="17" width="9.140625" style="32"/>
    <col min="18" max="18" width="9.5703125" style="32" customWidth="1"/>
    <col min="19" max="19" width="9.140625" style="32"/>
    <col min="20" max="20" width="12" style="32" customWidth="1"/>
    <col min="21" max="16384" width="9.140625" style="32"/>
  </cols>
  <sheetData>
    <row r="1" spans="1:8" ht="33.75" customHeight="1" x14ac:dyDescent="0.25">
      <c r="A1" s="290" t="s">
        <v>744</v>
      </c>
      <c r="B1" s="291"/>
      <c r="C1" s="291"/>
      <c r="D1" s="291"/>
      <c r="E1" s="292"/>
      <c r="G1" s="263"/>
      <c r="H1" s="103" t="s">
        <v>157</v>
      </c>
    </row>
    <row r="2" spans="1:8" ht="27.75" customHeight="1" x14ac:dyDescent="0.25">
      <c r="A2" s="293" t="s">
        <v>743</v>
      </c>
      <c r="B2" s="294"/>
      <c r="C2" s="294"/>
      <c r="D2" s="294"/>
      <c r="E2" s="295"/>
      <c r="G2" s="263"/>
      <c r="H2" s="103" t="s">
        <v>158</v>
      </c>
    </row>
    <row r="3" spans="1:8" ht="64.5" customHeight="1" x14ac:dyDescent="0.25">
      <c r="A3" s="160" t="s">
        <v>742</v>
      </c>
      <c r="B3" s="159" t="s">
        <v>741</v>
      </c>
      <c r="C3" s="159" t="s">
        <v>740</v>
      </c>
      <c r="D3" s="159" t="s">
        <v>739</v>
      </c>
      <c r="E3" s="158" t="s">
        <v>147</v>
      </c>
    </row>
    <row r="4" spans="1:8" ht="42" customHeight="1" x14ac:dyDescent="0.25">
      <c r="A4" s="155" t="s">
        <v>738</v>
      </c>
      <c r="B4" s="154">
        <v>14.890000000000004</v>
      </c>
      <c r="C4" s="153">
        <v>34.590000000000003</v>
      </c>
      <c r="D4" s="152">
        <v>19.7</v>
      </c>
      <c r="E4" s="151" t="s">
        <v>737</v>
      </c>
    </row>
    <row r="5" spans="1:8" ht="42" customHeight="1" x14ac:dyDescent="0.25">
      <c r="A5" s="157" t="s">
        <v>736</v>
      </c>
      <c r="B5" s="149">
        <v>0.23000000000000043</v>
      </c>
      <c r="C5" s="148">
        <v>31.53</v>
      </c>
      <c r="D5" s="147">
        <v>31.3</v>
      </c>
      <c r="E5" s="146" t="s">
        <v>735</v>
      </c>
    </row>
    <row r="6" spans="1:8" ht="42" customHeight="1" x14ac:dyDescent="0.25">
      <c r="A6" s="155" t="s">
        <v>148</v>
      </c>
      <c r="B6" s="154">
        <v>-14.100000000000001</v>
      </c>
      <c r="C6" s="153">
        <v>24.5</v>
      </c>
      <c r="D6" s="152">
        <v>38.6</v>
      </c>
      <c r="E6" s="151" t="s">
        <v>734</v>
      </c>
    </row>
    <row r="7" spans="1:8" ht="42" customHeight="1" x14ac:dyDescent="0.25">
      <c r="A7" s="150" t="s">
        <v>149</v>
      </c>
      <c r="B7" s="149">
        <v>-1.8600000000000003</v>
      </c>
      <c r="C7" s="148">
        <v>2.54</v>
      </c>
      <c r="D7" s="147">
        <v>4.4000000000000004</v>
      </c>
      <c r="E7" s="146" t="s">
        <v>150</v>
      </c>
    </row>
    <row r="8" spans="1:8" ht="42" customHeight="1" x14ac:dyDescent="0.25">
      <c r="A8" s="156" t="s">
        <v>733</v>
      </c>
      <c r="B8" s="154">
        <v>-6.999999999999984E-2</v>
      </c>
      <c r="C8" s="153">
        <v>2.4300000000000002</v>
      </c>
      <c r="D8" s="152">
        <v>2.5</v>
      </c>
      <c r="E8" s="151" t="s">
        <v>151</v>
      </c>
    </row>
    <row r="9" spans="1:8" ht="42" customHeight="1" x14ac:dyDescent="0.25">
      <c r="A9" s="150" t="s">
        <v>155</v>
      </c>
      <c r="B9" s="149">
        <v>1.6999999999999997</v>
      </c>
      <c r="C9" s="148">
        <v>2.2999999999999998</v>
      </c>
      <c r="D9" s="147">
        <v>0.6</v>
      </c>
      <c r="E9" s="146" t="s">
        <v>156</v>
      </c>
    </row>
    <row r="10" spans="1:8" ht="42" customHeight="1" x14ac:dyDescent="0.25">
      <c r="A10" s="155" t="s">
        <v>153</v>
      </c>
      <c r="B10" s="154">
        <v>0.1399999999999999</v>
      </c>
      <c r="C10" s="153">
        <v>1.44</v>
      </c>
      <c r="D10" s="152">
        <v>1.3</v>
      </c>
      <c r="E10" s="151" t="s">
        <v>154</v>
      </c>
    </row>
    <row r="11" spans="1:8" ht="42" customHeight="1" x14ac:dyDescent="0.25">
      <c r="A11" s="150" t="s">
        <v>152</v>
      </c>
      <c r="B11" s="149">
        <v>-0.93</v>
      </c>
      <c r="C11" s="148">
        <v>0.67</v>
      </c>
      <c r="D11" s="147">
        <v>1.6</v>
      </c>
      <c r="E11" s="146" t="s">
        <v>732</v>
      </c>
    </row>
    <row r="12" spans="1:8" ht="22.5" x14ac:dyDescent="0.25">
      <c r="A12" s="145" t="s">
        <v>61</v>
      </c>
      <c r="B12" s="144"/>
      <c r="C12" s="143">
        <v>100.00000000000001</v>
      </c>
      <c r="D12" s="143">
        <v>99.999999999999986</v>
      </c>
      <c r="E12" s="142" t="s">
        <v>16</v>
      </c>
    </row>
    <row r="13" spans="1:8" ht="15.75" x14ac:dyDescent="0.25">
      <c r="A13" s="236" t="s">
        <v>136</v>
      </c>
      <c r="B13" s="166"/>
      <c r="C13" s="85"/>
      <c r="D13" s="33"/>
      <c r="E13" s="237" t="s">
        <v>137</v>
      </c>
    </row>
    <row r="24" spans="5:18" ht="27" x14ac:dyDescent="0.25">
      <c r="E24" s="296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</row>
    <row r="27" spans="5:18" ht="45" customHeight="1" x14ac:dyDescent="0.25"/>
    <row r="28" spans="5:18" ht="53.25" customHeight="1" x14ac:dyDescent="0.25"/>
    <row r="51" ht="33.75" customHeight="1" x14ac:dyDescent="0.25"/>
    <row r="52" ht="34.5" customHeight="1" x14ac:dyDescent="0.25"/>
    <row r="53" ht="23.25" customHeight="1" x14ac:dyDescent="0.25"/>
    <row r="54" ht="23.25" customHeight="1" x14ac:dyDescent="0.25"/>
    <row r="55" ht="23.25" customHeight="1" x14ac:dyDescent="0.25"/>
    <row r="56" ht="36" customHeight="1" x14ac:dyDescent="0.25"/>
    <row r="57" ht="36" customHeight="1" x14ac:dyDescent="0.25"/>
    <row r="58" ht="36" customHeight="1" x14ac:dyDescent="0.25"/>
    <row r="59" ht="36" customHeight="1" x14ac:dyDescent="0.25"/>
    <row r="60" ht="36" customHeight="1" x14ac:dyDescent="0.25"/>
    <row r="61" ht="36" customHeight="1" x14ac:dyDescent="0.25"/>
    <row r="62" ht="36" customHeight="1" x14ac:dyDescent="0.25"/>
    <row r="63" ht="36" customHeight="1" x14ac:dyDescent="0.25"/>
    <row r="64" ht="30" customHeight="1" x14ac:dyDescent="0.25"/>
    <row r="65" spans="10:10" x14ac:dyDescent="0.25">
      <c r="J65" s="141"/>
    </row>
  </sheetData>
  <mergeCells count="4">
    <mergeCell ref="A1:E1"/>
    <mergeCell ref="A2:E2"/>
    <mergeCell ref="E24:R24"/>
    <mergeCell ref="G1:G2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E3B5-7EA5-4B05-950E-75C93E2BFB94}">
  <sheetPr>
    <tabColor rgb="FFFFC000"/>
  </sheetPr>
  <dimension ref="A1:AC58"/>
  <sheetViews>
    <sheetView showGridLines="0" zoomScale="82" zoomScaleNormal="82" workbookViewId="0">
      <selection activeCell="L2" sqref="K1:L2"/>
    </sheetView>
  </sheetViews>
  <sheetFormatPr defaultColWidth="9.140625" defaultRowHeight="15" x14ac:dyDescent="0.25"/>
  <cols>
    <col min="1" max="1" width="6.140625" style="34" customWidth="1"/>
    <col min="2" max="2" width="8.28515625" style="162" customWidth="1"/>
    <col min="3" max="3" width="27.5703125" style="163" customWidth="1"/>
    <col min="4" max="4" width="16.140625" style="34" customWidth="1"/>
    <col min="5" max="5" width="19.28515625" style="33" customWidth="1"/>
    <col min="6" max="6" width="24.28515625" style="163" customWidth="1"/>
    <col min="7" max="7" width="9.85546875" style="162" customWidth="1"/>
    <col min="8" max="8" width="14.28515625" style="34" customWidth="1"/>
    <col min="9" max="11" width="9.140625" style="34"/>
    <col min="12" max="12" width="22" style="34" customWidth="1"/>
    <col min="13" max="23" width="9.140625" style="34"/>
    <col min="24" max="25" width="9.140625" style="161"/>
    <col min="26" max="16384" width="9.140625" style="34"/>
  </cols>
  <sheetData>
    <row r="1" spans="2:25" ht="16.5" customHeight="1" thickBot="1" x14ac:dyDescent="0.3">
      <c r="K1" s="263"/>
      <c r="L1" s="103" t="s">
        <v>157</v>
      </c>
    </row>
    <row r="2" spans="2:25" s="38" customFormat="1" ht="30.75" customHeight="1" x14ac:dyDescent="0.25">
      <c r="B2" s="302" t="s">
        <v>755</v>
      </c>
      <c r="C2" s="303"/>
      <c r="D2" s="303"/>
      <c r="E2" s="303"/>
      <c r="F2" s="303"/>
      <c r="G2" s="304"/>
      <c r="K2" s="263"/>
      <c r="L2" s="103" t="s">
        <v>158</v>
      </c>
      <c r="X2" s="161"/>
      <c r="Y2" s="161"/>
    </row>
    <row r="3" spans="2:25" s="38" customFormat="1" ht="30" customHeight="1" x14ac:dyDescent="0.25">
      <c r="B3" s="305" t="s">
        <v>754</v>
      </c>
      <c r="C3" s="306"/>
      <c r="D3" s="306"/>
      <c r="E3" s="306"/>
      <c r="F3" s="306"/>
      <c r="G3" s="307"/>
      <c r="X3" s="161"/>
      <c r="Y3" s="161"/>
    </row>
    <row r="4" spans="2:25" ht="48" customHeight="1" thickBot="1" x14ac:dyDescent="0.3">
      <c r="B4" s="193" t="s">
        <v>133</v>
      </c>
      <c r="C4" s="192" t="s">
        <v>77</v>
      </c>
      <c r="D4" s="192" t="s">
        <v>753</v>
      </c>
      <c r="E4" s="192" t="s">
        <v>752</v>
      </c>
      <c r="F4" s="192" t="s">
        <v>0</v>
      </c>
      <c r="G4" s="191" t="s">
        <v>134</v>
      </c>
    </row>
    <row r="5" spans="2:25" ht="25.5" customHeight="1" x14ac:dyDescent="0.25">
      <c r="B5" s="185">
        <v>1</v>
      </c>
      <c r="C5" s="177" t="s">
        <v>69</v>
      </c>
      <c r="D5" s="178">
        <v>0.53300194877684781</v>
      </c>
      <c r="E5" s="183">
        <v>578.45566099999996</v>
      </c>
      <c r="F5" s="190" t="s">
        <v>6</v>
      </c>
      <c r="G5" s="176">
        <v>1</v>
      </c>
      <c r="H5" s="167"/>
      <c r="L5" s="189"/>
    </row>
    <row r="6" spans="2:25" ht="25.5" customHeight="1" x14ac:dyDescent="0.25">
      <c r="B6" s="175">
        <v>2</v>
      </c>
      <c r="C6" s="173" t="s">
        <v>74</v>
      </c>
      <c r="D6" s="188">
        <v>6.4440559027723596E-2</v>
      </c>
      <c r="E6" s="187">
        <v>69.935965999999993</v>
      </c>
      <c r="F6" s="186" t="s">
        <v>751</v>
      </c>
      <c r="G6" s="172">
        <v>2</v>
      </c>
      <c r="H6" s="167"/>
    </row>
    <row r="7" spans="2:25" ht="25.5" customHeight="1" x14ac:dyDescent="0.25">
      <c r="B7" s="185">
        <v>3</v>
      </c>
      <c r="C7" s="177" t="s">
        <v>79</v>
      </c>
      <c r="D7" s="184">
        <v>4.2050562757843801E-2</v>
      </c>
      <c r="E7" s="183">
        <v>45.636580000000002</v>
      </c>
      <c r="F7" s="182" t="s">
        <v>30</v>
      </c>
      <c r="G7" s="176">
        <v>3</v>
      </c>
      <c r="H7" s="167"/>
    </row>
    <row r="8" spans="2:25" ht="25.5" customHeight="1" x14ac:dyDescent="0.25">
      <c r="B8" s="175">
        <v>4</v>
      </c>
      <c r="C8" s="173" t="s">
        <v>80</v>
      </c>
      <c r="D8" s="188">
        <v>4.1456841531040539E-2</v>
      </c>
      <c r="E8" s="187">
        <v>44.992227</v>
      </c>
      <c r="F8" s="186" t="s">
        <v>18</v>
      </c>
      <c r="G8" s="172">
        <v>4</v>
      </c>
      <c r="H8" s="167"/>
    </row>
    <row r="9" spans="2:25" ht="25.5" customHeight="1" x14ac:dyDescent="0.25">
      <c r="B9" s="185">
        <v>5</v>
      </c>
      <c r="C9" s="177" t="s">
        <v>65</v>
      </c>
      <c r="D9" s="184">
        <v>3.7389982015476733E-2</v>
      </c>
      <c r="E9" s="183">
        <v>40.578550999999997</v>
      </c>
      <c r="F9" s="182" t="s">
        <v>3</v>
      </c>
      <c r="G9" s="176">
        <v>5</v>
      </c>
      <c r="H9" s="167"/>
    </row>
    <row r="10" spans="2:25" ht="25.5" customHeight="1" x14ac:dyDescent="0.25">
      <c r="B10" s="175">
        <v>6</v>
      </c>
      <c r="C10" s="173" t="s">
        <v>66</v>
      </c>
      <c r="D10" s="188">
        <v>3.6999977124769851E-2</v>
      </c>
      <c r="E10" s="187">
        <v>40.155287000000001</v>
      </c>
      <c r="F10" s="186" t="s">
        <v>10</v>
      </c>
      <c r="G10" s="172">
        <v>6</v>
      </c>
      <c r="H10" s="167"/>
    </row>
    <row r="11" spans="2:25" ht="25.5" customHeight="1" x14ac:dyDescent="0.25">
      <c r="B11" s="185">
        <v>7</v>
      </c>
      <c r="C11" s="177" t="s">
        <v>78</v>
      </c>
      <c r="D11" s="184">
        <v>2.7499390760178731E-2</v>
      </c>
      <c r="E11" s="183">
        <v>29.844503</v>
      </c>
      <c r="F11" s="182" t="s">
        <v>17</v>
      </c>
      <c r="G11" s="176">
        <v>7</v>
      </c>
      <c r="H11" s="167"/>
    </row>
    <row r="12" spans="2:25" ht="25.5" customHeight="1" x14ac:dyDescent="0.25">
      <c r="B12" s="175">
        <v>8</v>
      </c>
      <c r="C12" s="173" t="s">
        <v>68</v>
      </c>
      <c r="D12" s="188">
        <v>2.6524096578186045E-2</v>
      </c>
      <c r="E12" s="187">
        <v>28.786037</v>
      </c>
      <c r="F12" s="186" t="s">
        <v>5</v>
      </c>
      <c r="G12" s="172">
        <v>8</v>
      </c>
      <c r="H12" s="167"/>
    </row>
    <row r="13" spans="2:25" ht="25.5" customHeight="1" x14ac:dyDescent="0.25">
      <c r="B13" s="185">
        <v>9</v>
      </c>
      <c r="C13" s="177" t="s">
        <v>64</v>
      </c>
      <c r="D13" s="184">
        <v>1.6773431592776E-2</v>
      </c>
      <c r="E13" s="183">
        <v>18.203848000000001</v>
      </c>
      <c r="F13" s="182" t="s">
        <v>130</v>
      </c>
      <c r="G13" s="176">
        <v>9</v>
      </c>
      <c r="H13" s="167"/>
    </row>
    <row r="14" spans="2:25" ht="25.5" customHeight="1" x14ac:dyDescent="0.25">
      <c r="B14" s="175">
        <v>10</v>
      </c>
      <c r="C14" s="173" t="s">
        <v>62</v>
      </c>
      <c r="D14" s="188">
        <v>1.4335726877042234E-2</v>
      </c>
      <c r="E14" s="187">
        <v>15.558259</v>
      </c>
      <c r="F14" s="186" t="s">
        <v>131</v>
      </c>
      <c r="G14" s="172">
        <v>10</v>
      </c>
      <c r="H14" s="167"/>
    </row>
    <row r="15" spans="2:25" ht="25.5" customHeight="1" x14ac:dyDescent="0.25">
      <c r="B15" s="185">
        <v>11</v>
      </c>
      <c r="C15" s="177" t="s">
        <v>70</v>
      </c>
      <c r="D15" s="184">
        <v>1.3821334582207015E-2</v>
      </c>
      <c r="E15" s="183">
        <v>15</v>
      </c>
      <c r="F15" s="182" t="s">
        <v>12</v>
      </c>
      <c r="G15" s="176">
        <v>11</v>
      </c>
      <c r="H15" s="167"/>
    </row>
    <row r="16" spans="2:25" ht="25.5" customHeight="1" x14ac:dyDescent="0.25">
      <c r="B16" s="175">
        <v>12</v>
      </c>
      <c r="C16" s="173" t="s">
        <v>75</v>
      </c>
      <c r="D16" s="188">
        <v>8.7160063285421658E-3</v>
      </c>
      <c r="E16" s="187">
        <v>9.4592960000000001</v>
      </c>
      <c r="F16" s="186" t="s">
        <v>14</v>
      </c>
      <c r="G16" s="172">
        <v>12</v>
      </c>
      <c r="H16" s="167"/>
    </row>
    <row r="17" spans="1:29" ht="25.5" customHeight="1" x14ac:dyDescent="0.25">
      <c r="B17" s="185">
        <v>13</v>
      </c>
      <c r="C17" s="177" t="s">
        <v>72</v>
      </c>
      <c r="D17" s="184">
        <v>2.9525199434072007E-3</v>
      </c>
      <c r="E17" s="183">
        <v>3.204307</v>
      </c>
      <c r="F17" s="182" t="s">
        <v>7</v>
      </c>
      <c r="G17" s="176">
        <v>13</v>
      </c>
      <c r="H17" s="167"/>
    </row>
    <row r="18" spans="1:29" ht="25.5" customHeight="1" x14ac:dyDescent="0.25">
      <c r="B18" s="175">
        <v>14</v>
      </c>
      <c r="C18" s="173" t="s">
        <v>63</v>
      </c>
      <c r="D18" s="188">
        <v>2.3442844724480163E-3</v>
      </c>
      <c r="E18" s="187">
        <v>2.5442019999999999</v>
      </c>
      <c r="F18" s="186" t="s">
        <v>2</v>
      </c>
      <c r="G18" s="172">
        <v>14</v>
      </c>
      <c r="H18" s="167"/>
    </row>
    <row r="19" spans="1:29" ht="25.5" customHeight="1" x14ac:dyDescent="0.25">
      <c r="B19" s="185">
        <v>15</v>
      </c>
      <c r="C19" s="177" t="s">
        <v>81</v>
      </c>
      <c r="D19" s="184">
        <v>2.1892993978215908E-3</v>
      </c>
      <c r="E19" s="183">
        <v>2.3759999999999999</v>
      </c>
      <c r="F19" s="182" t="s">
        <v>20</v>
      </c>
      <c r="G19" s="176">
        <v>15</v>
      </c>
      <c r="H19" s="167"/>
    </row>
    <row r="20" spans="1:29" ht="25.5" customHeight="1" x14ac:dyDescent="0.25">
      <c r="B20" s="175">
        <v>16</v>
      </c>
      <c r="C20" s="173" t="s">
        <v>67</v>
      </c>
      <c r="D20" s="188">
        <v>1.4662224578188487E-4</v>
      </c>
      <c r="E20" s="187">
        <v>0.15912599999999999</v>
      </c>
      <c r="F20" s="186" t="s">
        <v>4</v>
      </c>
      <c r="G20" s="172">
        <v>16</v>
      </c>
      <c r="H20" s="167"/>
    </row>
    <row r="21" spans="1:29" ht="25.5" customHeight="1" x14ac:dyDescent="0.25">
      <c r="B21" s="185">
        <v>17</v>
      </c>
      <c r="C21" s="177" t="s">
        <v>89</v>
      </c>
      <c r="D21" s="184">
        <v>0</v>
      </c>
      <c r="E21" s="183">
        <v>0</v>
      </c>
      <c r="F21" s="182" t="s">
        <v>19</v>
      </c>
      <c r="G21" s="176">
        <v>17</v>
      </c>
      <c r="H21" s="167"/>
    </row>
    <row r="22" spans="1:29" ht="25.5" customHeight="1" x14ac:dyDescent="0.25">
      <c r="B22" s="175">
        <v>18</v>
      </c>
      <c r="C22" s="173" t="s">
        <v>73</v>
      </c>
      <c r="D22" s="188">
        <v>0</v>
      </c>
      <c r="E22" s="187">
        <v>0</v>
      </c>
      <c r="F22" s="186" t="s">
        <v>76</v>
      </c>
      <c r="G22" s="172">
        <v>18</v>
      </c>
      <c r="H22" s="167"/>
    </row>
    <row r="23" spans="1:29" ht="25.5" customHeight="1" x14ac:dyDescent="0.25">
      <c r="B23" s="185">
        <v>19</v>
      </c>
      <c r="C23" s="177" t="s">
        <v>98</v>
      </c>
      <c r="D23" s="184">
        <v>0</v>
      </c>
      <c r="E23" s="183">
        <v>0</v>
      </c>
      <c r="F23" s="182" t="s">
        <v>99</v>
      </c>
      <c r="G23" s="176">
        <v>19</v>
      </c>
      <c r="H23" s="167"/>
    </row>
    <row r="24" spans="1:29" ht="25.5" customHeight="1" x14ac:dyDescent="0.25">
      <c r="B24" s="175">
        <v>20</v>
      </c>
      <c r="C24" s="173" t="s">
        <v>100</v>
      </c>
      <c r="D24" s="188">
        <v>0</v>
      </c>
      <c r="E24" s="187">
        <v>0</v>
      </c>
      <c r="F24" s="186" t="s">
        <v>101</v>
      </c>
      <c r="G24" s="172">
        <v>20</v>
      </c>
      <c r="H24" s="167"/>
    </row>
    <row r="25" spans="1:29" ht="25.5" customHeight="1" x14ac:dyDescent="0.25">
      <c r="B25" s="185">
        <v>21</v>
      </c>
      <c r="C25" s="177" t="s">
        <v>71</v>
      </c>
      <c r="D25" s="184">
        <v>0</v>
      </c>
      <c r="E25" s="183">
        <v>0</v>
      </c>
      <c r="F25" s="182" t="s">
        <v>15</v>
      </c>
      <c r="G25" s="176">
        <v>21</v>
      </c>
      <c r="H25" s="167"/>
    </row>
    <row r="26" spans="1:29" ht="25.5" customHeight="1" x14ac:dyDescent="0.25">
      <c r="A26" s="83"/>
      <c r="B26" s="308" t="s">
        <v>102</v>
      </c>
      <c r="C26" s="309"/>
      <c r="D26" s="171">
        <v>0.87064258401209316</v>
      </c>
      <c r="E26" s="170">
        <v>944.88984999999991</v>
      </c>
      <c r="F26" s="310" t="s">
        <v>748</v>
      </c>
      <c r="G26" s="311"/>
      <c r="H26" s="167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36"/>
      <c r="V26" s="36"/>
      <c r="W26" s="36"/>
      <c r="X26" s="36"/>
      <c r="Y26" s="36"/>
    </row>
    <row r="27" spans="1:29" s="36" customFormat="1" ht="25.5" customHeight="1" x14ac:dyDescent="0.25">
      <c r="A27" s="83"/>
      <c r="B27" s="179">
        <v>1</v>
      </c>
      <c r="C27" s="180" t="s">
        <v>83</v>
      </c>
      <c r="D27" s="181">
        <v>8.6651297195183691E-2</v>
      </c>
      <c r="E27" s="238">
        <v>94.040807000000001</v>
      </c>
      <c r="F27" s="180" t="s">
        <v>29</v>
      </c>
      <c r="G27" s="176">
        <v>1</v>
      </c>
      <c r="H27" s="167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</row>
    <row r="28" spans="1:29" s="36" customFormat="1" ht="25.5" customHeight="1" x14ac:dyDescent="0.25">
      <c r="B28" s="175">
        <v>2</v>
      </c>
      <c r="C28" s="173" t="s">
        <v>82</v>
      </c>
      <c r="D28" s="174">
        <v>3.8992902079425136E-2</v>
      </c>
      <c r="E28" s="239">
        <v>42.318165999999998</v>
      </c>
      <c r="F28" s="173" t="s">
        <v>23</v>
      </c>
      <c r="G28" s="172">
        <v>2</v>
      </c>
      <c r="H28" s="167"/>
      <c r="X28" s="83"/>
      <c r="Y28" s="83"/>
    </row>
    <row r="29" spans="1:29" s="36" customFormat="1" ht="25.5" customHeight="1" x14ac:dyDescent="0.25">
      <c r="B29" s="185">
        <v>3</v>
      </c>
      <c r="C29" s="177" t="s">
        <v>84</v>
      </c>
      <c r="D29" s="178">
        <v>3.2481702686105801E-4</v>
      </c>
      <c r="E29" s="238">
        <v>0.35251700000000002</v>
      </c>
      <c r="F29" s="177" t="s">
        <v>24</v>
      </c>
      <c r="G29" s="176">
        <v>3</v>
      </c>
      <c r="H29" s="167"/>
      <c r="X29" s="83"/>
      <c r="Y29" s="83"/>
    </row>
    <row r="30" spans="1:29" s="36" customFormat="1" ht="25.5" customHeight="1" x14ac:dyDescent="0.25">
      <c r="B30" s="175">
        <v>4</v>
      </c>
      <c r="C30" s="173" t="s">
        <v>106</v>
      </c>
      <c r="D30" s="174">
        <v>3.3883996864370412E-3</v>
      </c>
      <c r="E30" s="239">
        <v>3.6773579999999999</v>
      </c>
      <c r="F30" s="173" t="s">
        <v>116</v>
      </c>
      <c r="G30" s="172">
        <v>4</v>
      </c>
      <c r="H30" s="167"/>
      <c r="X30" s="83"/>
      <c r="Y30" s="83"/>
    </row>
    <row r="31" spans="1:29" ht="24" customHeight="1" x14ac:dyDescent="0.25">
      <c r="B31" s="312" t="s">
        <v>747</v>
      </c>
      <c r="C31" s="313"/>
      <c r="D31" s="171">
        <v>0.12935741598790693</v>
      </c>
      <c r="E31" s="170">
        <v>140.388848</v>
      </c>
      <c r="F31" s="314" t="s">
        <v>111</v>
      </c>
      <c r="G31" s="315"/>
      <c r="H31" s="167"/>
      <c r="X31" s="83"/>
      <c r="Y31" s="83"/>
    </row>
    <row r="32" spans="1:29" ht="30" customHeight="1" thickBot="1" x14ac:dyDescent="0.3">
      <c r="B32" s="298" t="s">
        <v>107</v>
      </c>
      <c r="C32" s="299"/>
      <c r="D32" s="169">
        <v>1</v>
      </c>
      <c r="E32" s="168">
        <v>1085.2786979999998</v>
      </c>
      <c r="F32" s="300" t="s">
        <v>135</v>
      </c>
      <c r="G32" s="301"/>
      <c r="H32" s="167"/>
      <c r="X32" s="83"/>
      <c r="Y32" s="83"/>
      <c r="AB32" s="83"/>
      <c r="AC32" s="83" t="s">
        <v>218</v>
      </c>
    </row>
    <row r="33" spans="1:25" s="36" customFormat="1" ht="19.5" customHeight="1" x14ac:dyDescent="0.25">
      <c r="A33" s="85"/>
      <c r="B33" s="236" t="s">
        <v>136</v>
      </c>
      <c r="C33" s="166"/>
      <c r="D33" s="85"/>
      <c r="E33" s="33"/>
      <c r="F33" s="163"/>
      <c r="G33" s="237" t="s">
        <v>137</v>
      </c>
      <c r="H33" s="85"/>
      <c r="I33" s="85"/>
      <c r="J33" s="87"/>
      <c r="X33" s="83"/>
      <c r="Y33" s="83"/>
    </row>
    <row r="34" spans="1:25" s="36" customFormat="1" x14ac:dyDescent="0.25">
      <c r="B34" s="164"/>
      <c r="C34" s="165"/>
      <c r="F34" s="165"/>
      <c r="G34" s="164"/>
      <c r="X34" s="83"/>
      <c r="Y34" s="83"/>
    </row>
    <row r="35" spans="1:25" s="36" customFormat="1" x14ac:dyDescent="0.25">
      <c r="B35" s="164"/>
      <c r="C35" s="165"/>
      <c r="E35" s="35"/>
      <c r="F35" s="165"/>
      <c r="G35" s="164"/>
      <c r="X35" s="161"/>
      <c r="Y35" s="161"/>
    </row>
    <row r="36" spans="1:25" s="36" customFormat="1" x14ac:dyDescent="0.25">
      <c r="B36" s="164"/>
      <c r="C36" s="165"/>
      <c r="E36" s="35"/>
      <c r="F36" s="165"/>
      <c r="G36" s="164"/>
      <c r="X36" s="161"/>
      <c r="Y36" s="161"/>
    </row>
    <row r="37" spans="1:25" s="36" customFormat="1" x14ac:dyDescent="0.25">
      <c r="G37" s="164"/>
      <c r="X37" s="161"/>
      <c r="Y37" s="161"/>
    </row>
    <row r="38" spans="1:25" s="36" customFormat="1" x14ac:dyDescent="0.25">
      <c r="G38" s="164"/>
      <c r="X38" s="161"/>
      <c r="Y38" s="161"/>
    </row>
    <row r="39" spans="1:25" s="36" customFormat="1" x14ac:dyDescent="0.25">
      <c r="G39" s="164"/>
      <c r="X39" s="161"/>
      <c r="Y39" s="161"/>
    </row>
    <row r="40" spans="1:25" s="36" customFormat="1" x14ac:dyDescent="0.25">
      <c r="G40" s="164"/>
      <c r="X40" s="161"/>
      <c r="Y40" s="161"/>
    </row>
    <row r="41" spans="1:25" s="36" customFormat="1" x14ac:dyDescent="0.25">
      <c r="G41" s="164"/>
      <c r="X41" s="161"/>
      <c r="Y41" s="161"/>
    </row>
    <row r="42" spans="1:25" s="36" customFormat="1" x14ac:dyDescent="0.25">
      <c r="G42" s="164"/>
      <c r="X42" s="161"/>
      <c r="Y42" s="161"/>
    </row>
    <row r="43" spans="1:25" s="36" customFormat="1" x14ac:dyDescent="0.25">
      <c r="G43" s="164"/>
      <c r="X43" s="161"/>
      <c r="Y43" s="161"/>
    </row>
    <row r="44" spans="1:25" s="36" customFormat="1" x14ac:dyDescent="0.25">
      <c r="G44" s="164"/>
      <c r="X44" s="161"/>
      <c r="Y44" s="161"/>
    </row>
    <row r="45" spans="1:25" s="36" customFormat="1" x14ac:dyDescent="0.25">
      <c r="G45" s="164"/>
      <c r="X45" s="161"/>
      <c r="Y45" s="161"/>
    </row>
    <row r="46" spans="1:25" s="36" customFormat="1" x14ac:dyDescent="0.25">
      <c r="G46" s="164"/>
      <c r="X46" s="161"/>
      <c r="Y46" s="161"/>
    </row>
    <row r="47" spans="1:25" s="36" customFormat="1" x14ac:dyDescent="0.25">
      <c r="G47" s="164"/>
      <c r="X47" s="161"/>
      <c r="Y47" s="161"/>
    </row>
    <row r="48" spans="1:25" s="36" customFormat="1" x14ac:dyDescent="0.25">
      <c r="G48" s="164"/>
      <c r="X48" s="161"/>
      <c r="Y48" s="161"/>
    </row>
    <row r="49" spans="2:25" s="36" customFormat="1" x14ac:dyDescent="0.25">
      <c r="G49" s="164"/>
      <c r="X49" s="161"/>
      <c r="Y49" s="161"/>
    </row>
    <row r="50" spans="2:25" s="36" customFormat="1" x14ac:dyDescent="0.25">
      <c r="G50" s="164"/>
      <c r="X50" s="161"/>
      <c r="Y50" s="161"/>
    </row>
    <row r="51" spans="2:25" s="36" customFormat="1" x14ac:dyDescent="0.25">
      <c r="G51" s="164"/>
      <c r="X51" s="161"/>
      <c r="Y51" s="161"/>
    </row>
    <row r="52" spans="2:25" s="36" customFormat="1" x14ac:dyDescent="0.25">
      <c r="G52" s="164"/>
      <c r="X52" s="161"/>
      <c r="Y52" s="161"/>
    </row>
    <row r="53" spans="2:25" s="36" customFormat="1" x14ac:dyDescent="0.25">
      <c r="B53" s="164"/>
      <c r="C53" s="165"/>
      <c r="E53" s="35"/>
      <c r="F53" s="165"/>
      <c r="G53" s="164"/>
      <c r="X53" s="161"/>
      <c r="Y53" s="161"/>
    </row>
    <row r="54" spans="2:25" s="36" customFormat="1" x14ac:dyDescent="0.25">
      <c r="B54" s="164"/>
      <c r="C54" s="165"/>
      <c r="E54" s="35"/>
      <c r="F54" s="165"/>
      <c r="G54" s="164"/>
      <c r="X54" s="161"/>
      <c r="Y54" s="161"/>
    </row>
    <row r="55" spans="2:25" s="36" customFormat="1" x14ac:dyDescent="0.25">
      <c r="B55" s="164"/>
      <c r="C55" s="165"/>
      <c r="E55" s="35"/>
      <c r="F55" s="165"/>
      <c r="G55" s="164"/>
      <c r="X55" s="161"/>
      <c r="Y55" s="161"/>
    </row>
    <row r="56" spans="2:25" s="36" customFormat="1" x14ac:dyDescent="0.25">
      <c r="B56" s="164"/>
      <c r="C56" s="165"/>
      <c r="E56" s="35"/>
      <c r="F56" s="165"/>
      <c r="G56" s="164"/>
      <c r="X56" s="161"/>
      <c r="Y56" s="161"/>
    </row>
    <row r="57" spans="2:25" s="36" customFormat="1" x14ac:dyDescent="0.25">
      <c r="B57" s="164"/>
      <c r="C57" s="165"/>
      <c r="E57" s="35"/>
      <c r="F57" s="165"/>
      <c r="G57" s="164"/>
      <c r="X57" s="161"/>
      <c r="Y57" s="161"/>
    </row>
    <row r="58" spans="2:25" s="36" customFormat="1" x14ac:dyDescent="0.25">
      <c r="B58" s="164"/>
      <c r="C58" s="165"/>
      <c r="E58" s="35"/>
      <c r="F58" s="165"/>
      <c r="G58" s="164"/>
      <c r="X58" s="161"/>
      <c r="Y58" s="161"/>
    </row>
  </sheetData>
  <mergeCells count="9">
    <mergeCell ref="K1:K2"/>
    <mergeCell ref="B32:C32"/>
    <mergeCell ref="F32:G32"/>
    <mergeCell ref="B2:G2"/>
    <mergeCell ref="B3:G3"/>
    <mergeCell ref="B26:C26"/>
    <mergeCell ref="F26:G26"/>
    <mergeCell ref="B31:C31"/>
    <mergeCell ref="F31:G31"/>
  </mergeCells>
  <printOptions horizontalCentered="1" verticalCentered="1"/>
  <pageMargins left="0" right="0" top="0" bottom="0" header="0" footer="0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5CE0-10E9-4D1E-90FF-5E4F17E0D024}">
  <sheetPr>
    <tabColor rgb="FFFFC000"/>
  </sheetPr>
  <dimension ref="B1:AW365"/>
  <sheetViews>
    <sheetView showGridLines="0" topLeftCell="A27" zoomScale="86" zoomScaleNormal="86" zoomScaleSheetLayoutView="86" workbookViewId="0">
      <selection activeCell="N6" sqref="N6"/>
    </sheetView>
  </sheetViews>
  <sheetFormatPr defaultColWidth="9.140625" defaultRowHeight="15" x14ac:dyDescent="0.25"/>
  <cols>
    <col min="1" max="1" width="6.85546875" style="34" customWidth="1"/>
    <col min="2" max="2" width="24.42578125" style="33" customWidth="1"/>
    <col min="3" max="3" width="16" style="33" customWidth="1"/>
    <col min="4" max="10" width="16" style="34" customWidth="1"/>
    <col min="11" max="11" width="24.28515625" style="34" customWidth="1"/>
    <col min="12" max="12" width="21.85546875" style="34" customWidth="1"/>
    <col min="13" max="13" width="9.140625" style="34" customWidth="1"/>
    <col min="14" max="14" width="19.140625" style="34" customWidth="1"/>
    <col min="15" max="15" width="8" style="34" customWidth="1"/>
    <col min="16" max="16" width="9.28515625" style="34" customWidth="1"/>
    <col min="17" max="17" width="19.7109375" style="34" bestFit="1" customWidth="1"/>
    <col min="19" max="34" width="9.140625" style="34"/>
    <col min="35" max="35" width="9.140625" style="34" customWidth="1"/>
    <col min="36" max="47" width="9.140625" style="34"/>
    <col min="48" max="49" width="9.140625" style="161"/>
    <col min="50" max="16384" width="9.140625" style="34"/>
  </cols>
  <sheetData>
    <row r="1" spans="2:49" ht="16.5" customHeight="1" thickBot="1" x14ac:dyDescent="0.3">
      <c r="M1" s="263"/>
      <c r="N1" s="103" t="s">
        <v>157</v>
      </c>
    </row>
    <row r="2" spans="2:49" s="38" customFormat="1" ht="46.5" customHeight="1" x14ac:dyDescent="0.25">
      <c r="B2" s="322" t="s">
        <v>758</v>
      </c>
      <c r="C2" s="323"/>
      <c r="D2" s="323"/>
      <c r="E2" s="323"/>
      <c r="F2" s="323"/>
      <c r="G2" s="323"/>
      <c r="H2" s="323"/>
      <c r="I2" s="323"/>
      <c r="J2" s="323"/>
      <c r="K2" s="324"/>
      <c r="M2" s="263"/>
      <c r="N2" s="103" t="s">
        <v>158</v>
      </c>
      <c r="P2" s="235"/>
      <c r="AV2" s="161" t="s">
        <v>164</v>
      </c>
      <c r="AW2" s="161" t="s">
        <v>165</v>
      </c>
    </row>
    <row r="3" spans="2:49" s="38" customFormat="1" ht="36.75" customHeight="1" x14ac:dyDescent="0.25">
      <c r="B3" s="325" t="s">
        <v>757</v>
      </c>
      <c r="C3" s="326"/>
      <c r="D3" s="326"/>
      <c r="E3" s="326"/>
      <c r="F3" s="326"/>
      <c r="G3" s="326"/>
      <c r="H3" s="326"/>
      <c r="I3" s="326"/>
      <c r="J3" s="326"/>
      <c r="K3" s="327"/>
      <c r="P3" s="235"/>
      <c r="AV3" s="161" t="s">
        <v>167</v>
      </c>
      <c r="AW3" s="161" t="s">
        <v>168</v>
      </c>
    </row>
    <row r="4" spans="2:49" s="39" customFormat="1" ht="51.75" customHeight="1" x14ac:dyDescent="0.25">
      <c r="B4" s="328" t="s">
        <v>91</v>
      </c>
      <c r="C4" s="330" t="s">
        <v>108</v>
      </c>
      <c r="D4" s="330"/>
      <c r="E4" s="330"/>
      <c r="F4" s="330" t="s">
        <v>109</v>
      </c>
      <c r="G4" s="330"/>
      <c r="H4" s="330"/>
      <c r="I4" s="330" t="s">
        <v>110</v>
      </c>
      <c r="J4" s="330"/>
      <c r="K4" s="331" t="s">
        <v>92</v>
      </c>
      <c r="AV4" s="161" t="s">
        <v>170</v>
      </c>
      <c r="AW4" s="161" t="s">
        <v>171</v>
      </c>
    </row>
    <row r="5" spans="2:49" ht="93" customHeight="1" x14ac:dyDescent="0.25">
      <c r="B5" s="329"/>
      <c r="C5" s="234" t="s">
        <v>756</v>
      </c>
      <c r="D5" s="233" t="s">
        <v>93</v>
      </c>
      <c r="E5" s="233" t="s">
        <v>94</v>
      </c>
      <c r="F5" s="233" t="s">
        <v>95</v>
      </c>
      <c r="G5" s="233" t="s">
        <v>93</v>
      </c>
      <c r="H5" s="233" t="s">
        <v>96</v>
      </c>
      <c r="I5" s="233" t="s">
        <v>93</v>
      </c>
      <c r="J5" s="233" t="s">
        <v>96</v>
      </c>
      <c r="K5" s="332"/>
      <c r="L5" s="167"/>
      <c r="O5" s="197"/>
      <c r="AV5" s="161" t="s">
        <v>186</v>
      </c>
      <c r="AW5" s="161" t="s">
        <v>187</v>
      </c>
    </row>
    <row r="6" spans="2:49" ht="95.25" customHeight="1" x14ac:dyDescent="0.25">
      <c r="B6" s="329"/>
      <c r="C6" s="232" t="s">
        <v>138</v>
      </c>
      <c r="D6" s="231" t="s">
        <v>139</v>
      </c>
      <c r="E6" s="231" t="s">
        <v>140</v>
      </c>
      <c r="F6" s="231" t="s">
        <v>141</v>
      </c>
      <c r="G6" s="231" t="s">
        <v>142</v>
      </c>
      <c r="H6" s="231" t="s">
        <v>143</v>
      </c>
      <c r="I6" s="231" t="s">
        <v>144</v>
      </c>
      <c r="J6" s="231" t="s">
        <v>143</v>
      </c>
      <c r="K6" s="332"/>
      <c r="L6" s="230"/>
      <c r="N6" s="208"/>
      <c r="AV6" s="161" t="s">
        <v>188</v>
      </c>
      <c r="AW6" s="161" t="s">
        <v>189</v>
      </c>
    </row>
    <row r="7" spans="2:49" ht="33.75" customHeight="1" x14ac:dyDescent="0.25">
      <c r="B7" s="316" t="s">
        <v>97</v>
      </c>
      <c r="C7" s="317"/>
      <c r="D7" s="317"/>
      <c r="E7" s="317"/>
      <c r="F7" s="317"/>
      <c r="G7" s="317"/>
      <c r="H7" s="317"/>
      <c r="I7" s="317"/>
      <c r="J7" s="317"/>
      <c r="K7" s="318"/>
      <c r="N7" s="197"/>
      <c r="AV7" s="161" t="s">
        <v>66</v>
      </c>
      <c r="AW7" s="161" t="s">
        <v>172</v>
      </c>
    </row>
    <row r="8" spans="2:49" ht="33.75" customHeight="1" x14ac:dyDescent="0.25">
      <c r="B8" s="220" t="s">
        <v>63</v>
      </c>
      <c r="C8" s="88">
        <v>0.64300000000000002</v>
      </c>
      <c r="D8" s="89">
        <f t="shared" ref="D8:D28" si="0">C8/$C$38</f>
        <v>2.2162507044620243E-2</v>
      </c>
      <c r="E8" s="88">
        <f t="shared" ref="E8:E28" si="1">C8/$C$29</f>
        <v>2.8441712992415175E-2</v>
      </c>
      <c r="F8" s="88">
        <v>6.9097498476797092</v>
      </c>
      <c r="G8" s="89">
        <f t="shared" ref="G8:G28" si="2">F8/$F$38</f>
        <v>0.23792555569792317</v>
      </c>
      <c r="H8" s="89">
        <f t="shared" ref="H8:H28" si="3">F8/$F$29</f>
        <v>0.30071175143533529</v>
      </c>
      <c r="I8" s="97">
        <f t="shared" ref="I8:I28" si="4">(F8+C8)/($C$38+$F$38)</f>
        <v>0.13009733271966198</v>
      </c>
      <c r="J8" s="90">
        <f t="shared" ref="J8:J28" si="5">(F8+C8)/($F$29+$C$29)</f>
        <v>0.16568271341566423</v>
      </c>
      <c r="K8" s="211" t="s">
        <v>2</v>
      </c>
      <c r="L8" s="196"/>
      <c r="M8" s="208"/>
      <c r="N8" s="197"/>
      <c r="P8" s="219"/>
      <c r="Q8" s="229"/>
      <c r="AV8" s="161" t="s">
        <v>173</v>
      </c>
      <c r="AW8" s="161" t="s">
        <v>174</v>
      </c>
    </row>
    <row r="9" spans="2:49" ht="33.75" customHeight="1" x14ac:dyDescent="0.25">
      <c r="B9" s="221" t="s">
        <v>62</v>
      </c>
      <c r="C9" s="91">
        <v>1.8539637871557884</v>
      </c>
      <c r="D9" s="92">
        <f t="shared" si="0"/>
        <v>6.3901221607015529E-2</v>
      </c>
      <c r="E9" s="91">
        <f t="shared" si="1"/>
        <v>8.2006074545281527E-2</v>
      </c>
      <c r="F9" s="91">
        <v>4.6568775077624869</v>
      </c>
      <c r="G9" s="92">
        <f t="shared" si="2"/>
        <v>0.16035170494972575</v>
      </c>
      <c r="H9" s="92">
        <f t="shared" si="3"/>
        <v>0.2026669304170719</v>
      </c>
      <c r="I9" s="98">
        <f t="shared" si="4"/>
        <v>0.11215029006820862</v>
      </c>
      <c r="J9" s="93">
        <f t="shared" si="5"/>
        <v>0.14282663587649685</v>
      </c>
      <c r="K9" s="213" t="s">
        <v>1</v>
      </c>
      <c r="L9" s="196"/>
      <c r="N9" s="197"/>
      <c r="P9" s="219"/>
      <c r="Q9" s="229"/>
      <c r="AV9" s="161" t="s">
        <v>175</v>
      </c>
      <c r="AW9" s="161" t="s">
        <v>176</v>
      </c>
    </row>
    <row r="10" spans="2:49" ht="33.75" customHeight="1" x14ac:dyDescent="0.25">
      <c r="B10" s="220" t="s">
        <v>64</v>
      </c>
      <c r="C10" s="88">
        <v>1.5540031827534444</v>
      </c>
      <c r="D10" s="89">
        <f t="shared" si="0"/>
        <v>5.3562374004876345E-2</v>
      </c>
      <c r="E10" s="88">
        <f t="shared" si="1"/>
        <v>6.8737966583473045E-2</v>
      </c>
      <c r="F10" s="88">
        <v>3.6704233323851274</v>
      </c>
      <c r="G10" s="89">
        <f t="shared" si="2"/>
        <v>0.1263848229321361</v>
      </c>
      <c r="H10" s="89">
        <f t="shared" si="3"/>
        <v>0.15973652492807489</v>
      </c>
      <c r="I10" s="97">
        <f t="shared" si="4"/>
        <v>8.9991588271417955E-2</v>
      </c>
      <c r="J10" s="90">
        <f t="shared" si="5"/>
        <v>0.11460688868635346</v>
      </c>
      <c r="K10" s="211" t="s">
        <v>8</v>
      </c>
      <c r="L10" s="196"/>
      <c r="M10" s="208"/>
      <c r="N10" s="197"/>
      <c r="P10" s="219"/>
      <c r="Q10" s="229"/>
      <c r="AV10" s="161" t="s">
        <v>190</v>
      </c>
      <c r="AW10" s="161" t="s">
        <v>191</v>
      </c>
    </row>
    <row r="11" spans="2:49" ht="33.75" customHeight="1" x14ac:dyDescent="0.25">
      <c r="B11" s="221" t="s">
        <v>65</v>
      </c>
      <c r="C11" s="91">
        <v>2.026576634643523</v>
      </c>
      <c r="D11" s="92">
        <f t="shared" si="0"/>
        <v>6.9850729302876918E-2</v>
      </c>
      <c r="E11" s="91">
        <f t="shared" si="1"/>
        <v>8.9641230170553199E-2</v>
      </c>
      <c r="F11" s="91">
        <v>1.8076928740345166</v>
      </c>
      <c r="G11" s="92">
        <f t="shared" si="2"/>
        <v>6.2244848376133963E-2</v>
      </c>
      <c r="H11" s="92">
        <f t="shared" si="3"/>
        <v>7.8670646867286115E-2</v>
      </c>
      <c r="I11" s="98">
        <f t="shared" si="4"/>
        <v>6.604590990930112E-2</v>
      </c>
      <c r="J11" s="93">
        <f t="shared" si="5"/>
        <v>8.4111375191366397E-2</v>
      </c>
      <c r="K11" s="213" t="s">
        <v>3</v>
      </c>
      <c r="L11" s="196"/>
      <c r="N11" s="197"/>
      <c r="P11" s="219"/>
      <c r="Q11" s="229"/>
      <c r="AV11" s="161" t="s">
        <v>177</v>
      </c>
      <c r="AW11" s="161" t="s">
        <v>178</v>
      </c>
    </row>
    <row r="12" spans="2:49" ht="33.75" customHeight="1" x14ac:dyDescent="0.25">
      <c r="B12" s="220" t="s">
        <v>66</v>
      </c>
      <c r="C12" s="88">
        <v>2.1005181370497543</v>
      </c>
      <c r="D12" s="89">
        <f t="shared" si="0"/>
        <v>7.2399297060214252E-2</v>
      </c>
      <c r="E12" s="88">
        <f t="shared" si="1"/>
        <v>9.2911872456192396E-2</v>
      </c>
      <c r="F12" s="88">
        <v>1.3983353958743989</v>
      </c>
      <c r="G12" s="89">
        <f t="shared" si="2"/>
        <v>4.8149315597468725E-2</v>
      </c>
      <c r="H12" s="89">
        <f t="shared" si="3"/>
        <v>6.0855442708771253E-2</v>
      </c>
      <c r="I12" s="97">
        <f t="shared" si="4"/>
        <v>6.026831569829344E-2</v>
      </c>
      <c r="J12" s="90">
        <f t="shared" si="5"/>
        <v>7.6753441974110548E-2</v>
      </c>
      <c r="K12" s="211" t="s">
        <v>10</v>
      </c>
      <c r="L12" s="196"/>
      <c r="N12" s="197"/>
      <c r="P12" s="219"/>
      <c r="Q12" s="229"/>
      <c r="AV12" s="161" t="s">
        <v>181</v>
      </c>
      <c r="AW12" s="161" t="s">
        <v>182</v>
      </c>
    </row>
    <row r="13" spans="2:49" ht="33.75" customHeight="1" x14ac:dyDescent="0.25">
      <c r="B13" s="221" t="s">
        <v>69</v>
      </c>
      <c r="C13" s="91">
        <v>2.7182424569099997</v>
      </c>
      <c r="D13" s="92">
        <f t="shared" si="0"/>
        <v>9.3690618351872007E-2</v>
      </c>
      <c r="E13" s="91">
        <f t="shared" si="1"/>
        <v>0.12023557045603682</v>
      </c>
      <c r="F13" s="91">
        <v>0.53651371881999999</v>
      </c>
      <c r="G13" s="92">
        <f t="shared" si="2"/>
        <v>1.8473942979668465E-2</v>
      </c>
      <c r="H13" s="92">
        <f t="shared" si="3"/>
        <v>2.3349033411046532E-2</v>
      </c>
      <c r="I13" s="98">
        <f t="shared" si="4"/>
        <v>5.6063699401537111E-2</v>
      </c>
      <c r="J13" s="93">
        <f t="shared" si="5"/>
        <v>7.139874159436152E-2</v>
      </c>
      <c r="K13" s="213" t="s">
        <v>6</v>
      </c>
      <c r="L13" s="196"/>
      <c r="N13" s="197"/>
      <c r="P13" s="219"/>
      <c r="Q13" s="229"/>
      <c r="AV13" s="161" t="s">
        <v>194</v>
      </c>
      <c r="AW13" s="161" t="s">
        <v>193</v>
      </c>
    </row>
    <row r="14" spans="2:49" s="36" customFormat="1" ht="33.75" customHeight="1" x14ac:dyDescent="0.25">
      <c r="B14" s="220" t="s">
        <v>68</v>
      </c>
      <c r="C14" s="88">
        <v>2.0949483203752788</v>
      </c>
      <c r="D14" s="89">
        <f t="shared" si="0"/>
        <v>7.2207320230843641E-2</v>
      </c>
      <c r="E14" s="88">
        <f t="shared" si="1"/>
        <v>9.2665503673492869E-2</v>
      </c>
      <c r="F14" s="88">
        <v>0.95192256473999992</v>
      </c>
      <c r="G14" s="89">
        <f t="shared" si="2"/>
        <v>3.2777844377855574E-2</v>
      </c>
      <c r="H14" s="89">
        <f t="shared" si="3"/>
        <v>4.1427592602343744E-2</v>
      </c>
      <c r="I14" s="97">
        <f t="shared" si="4"/>
        <v>5.2482841784634096E-2</v>
      </c>
      <c r="J14" s="90">
        <f t="shared" si="5"/>
        <v>6.6838415921873881E-2</v>
      </c>
      <c r="K14" s="211" t="s">
        <v>5</v>
      </c>
      <c r="L14" s="224"/>
      <c r="N14" s="197"/>
      <c r="P14" s="219"/>
      <c r="Q14" s="229"/>
      <c r="AV14" s="223" t="s">
        <v>192</v>
      </c>
      <c r="AW14" s="223" t="s">
        <v>193</v>
      </c>
    </row>
    <row r="15" spans="2:49" ht="33.75" customHeight="1" x14ac:dyDescent="0.25">
      <c r="B15" s="221" t="s">
        <v>67</v>
      </c>
      <c r="C15" s="91">
        <v>1.5210154659500001</v>
      </c>
      <c r="D15" s="92">
        <f t="shared" si="0"/>
        <v>5.2425374773084323E-2</v>
      </c>
      <c r="E15" s="91">
        <f t="shared" si="1"/>
        <v>6.7278826344594922E-2</v>
      </c>
      <c r="F15" s="91">
        <v>1.28825069305</v>
      </c>
      <c r="G15" s="92">
        <f t="shared" si="2"/>
        <v>4.4358734943940277E-2</v>
      </c>
      <c r="H15" s="92">
        <f t="shared" si="3"/>
        <v>5.6064565394496314E-2</v>
      </c>
      <c r="I15" s="98">
        <f t="shared" si="4"/>
        <v>4.8390062104041336E-2</v>
      </c>
      <c r="J15" s="93">
        <f t="shared" si="5"/>
        <v>6.1626142705217678E-2</v>
      </c>
      <c r="K15" s="213" t="s">
        <v>4</v>
      </c>
      <c r="L15" s="196"/>
      <c r="N15" s="197"/>
      <c r="P15" s="219"/>
      <c r="Q15" s="229"/>
      <c r="AV15" s="161" t="s">
        <v>199</v>
      </c>
      <c r="AW15" s="161" t="s">
        <v>200</v>
      </c>
    </row>
    <row r="16" spans="2:49" ht="33.75" customHeight="1" x14ac:dyDescent="0.25">
      <c r="B16" s="220" t="s">
        <v>70</v>
      </c>
      <c r="C16" s="88">
        <v>1.774</v>
      </c>
      <c r="D16" s="89">
        <f t="shared" si="0"/>
        <v>6.1145081644100013E-2</v>
      </c>
      <c r="E16" s="89">
        <f t="shared" si="1"/>
        <v>7.8469049531173438E-2</v>
      </c>
      <c r="F16" s="88">
        <v>6.1323520999999999E-2</v>
      </c>
      <c r="G16" s="89">
        <f t="shared" si="2"/>
        <v>2.1115717837712636E-3</v>
      </c>
      <c r="H16" s="89">
        <f t="shared" si="3"/>
        <v>2.6687946467821759E-3</v>
      </c>
      <c r="I16" s="97">
        <f t="shared" si="4"/>
        <v>3.1613743282271109E-2</v>
      </c>
      <c r="J16" s="90">
        <f t="shared" si="5"/>
        <v>4.0261015800528349E-2</v>
      </c>
      <c r="K16" s="211" t="s">
        <v>12</v>
      </c>
      <c r="L16" s="196"/>
      <c r="N16" s="197"/>
      <c r="P16" s="219"/>
      <c r="Q16" s="229"/>
      <c r="T16" s="228"/>
      <c r="U16" s="228"/>
      <c r="V16" s="228"/>
      <c r="W16" s="228"/>
      <c r="X16" s="228"/>
      <c r="Y16" s="228"/>
      <c r="Z16" s="228"/>
      <c r="AA16" s="228"/>
      <c r="AV16" s="161" t="s">
        <v>72</v>
      </c>
      <c r="AW16" s="161" t="s">
        <v>196</v>
      </c>
    </row>
    <row r="17" spans="2:49" ht="33.75" customHeight="1" x14ac:dyDescent="0.25">
      <c r="B17" s="221" t="s">
        <v>78</v>
      </c>
      <c r="C17" s="91">
        <v>1.4990670454070001</v>
      </c>
      <c r="D17" s="92">
        <f t="shared" si="0"/>
        <v>5.1668870846330782E-2</v>
      </c>
      <c r="E17" s="92">
        <f t="shared" si="1"/>
        <v>6.6307985477221928E-2</v>
      </c>
      <c r="F17" s="91">
        <v>2.6521858000000002E-2</v>
      </c>
      <c r="G17" s="92">
        <f t="shared" si="2"/>
        <v>9.1323534742873246E-4</v>
      </c>
      <c r="H17" s="92">
        <f t="shared" si="3"/>
        <v>1.1542291032688263E-3</v>
      </c>
      <c r="I17" s="98">
        <f t="shared" si="4"/>
        <v>2.6278514602325741E-2</v>
      </c>
      <c r="J17" s="93">
        <f t="shared" si="5"/>
        <v>3.3466447872750792E-2</v>
      </c>
      <c r="K17" s="213" t="s">
        <v>17</v>
      </c>
      <c r="L17" s="196"/>
      <c r="P17" s="219"/>
      <c r="Q17" s="219"/>
      <c r="AI17" s="227"/>
      <c r="AV17" s="161" t="s">
        <v>195</v>
      </c>
      <c r="AW17" s="161" t="s">
        <v>193</v>
      </c>
    </row>
    <row r="18" spans="2:49" ht="33.75" customHeight="1" x14ac:dyDescent="0.25">
      <c r="B18" s="220" t="s">
        <v>72</v>
      </c>
      <c r="C18" s="88">
        <v>0.39567526749718013</v>
      </c>
      <c r="D18" s="89">
        <f t="shared" si="0"/>
        <v>1.3637878543216568E-2</v>
      </c>
      <c r="E18" s="89">
        <f t="shared" si="1"/>
        <v>1.7501838874575269E-2</v>
      </c>
      <c r="F18" s="88">
        <v>0.95782267772636764</v>
      </c>
      <c r="G18" s="89">
        <f t="shared" si="2"/>
        <v>3.2981004794933981E-2</v>
      </c>
      <c r="H18" s="89">
        <f t="shared" si="3"/>
        <v>4.1684365039683542E-2</v>
      </c>
      <c r="I18" s="97">
        <f t="shared" si="4"/>
        <v>2.3314220127285495E-2</v>
      </c>
      <c r="J18" s="90">
        <f t="shared" si="5"/>
        <v>2.9691333181921287E-2</v>
      </c>
      <c r="K18" s="211" t="s">
        <v>7</v>
      </c>
      <c r="L18" s="196"/>
      <c r="AE18" s="226"/>
    </row>
    <row r="19" spans="2:49" ht="33.75" customHeight="1" x14ac:dyDescent="0.25">
      <c r="B19" s="221" t="s">
        <v>74</v>
      </c>
      <c r="C19" s="91">
        <v>0.96945321610536095</v>
      </c>
      <c r="D19" s="92">
        <f t="shared" si="0"/>
        <v>3.3414484807721329E-2</v>
      </c>
      <c r="E19" s="92">
        <f t="shared" si="1"/>
        <v>4.2881664280003916E-2</v>
      </c>
      <c r="F19" s="91">
        <v>0.2296569597031832</v>
      </c>
      <c r="G19" s="92">
        <f t="shared" si="2"/>
        <v>7.9078491930679555E-3</v>
      </c>
      <c r="H19" s="92">
        <f t="shared" si="3"/>
        <v>9.9946522094210028E-3</v>
      </c>
      <c r="I19" s="98">
        <f t="shared" si="4"/>
        <v>2.0654865930403062E-2</v>
      </c>
      <c r="J19" s="93">
        <f t="shared" si="5"/>
        <v>2.6304568749000477E-2</v>
      </c>
      <c r="K19" s="213" t="s">
        <v>13</v>
      </c>
      <c r="L19" s="196"/>
      <c r="M19" s="208"/>
      <c r="N19" s="208"/>
      <c r="AV19" s="161" t="s">
        <v>183</v>
      </c>
      <c r="AW19" s="161" t="s">
        <v>180</v>
      </c>
    </row>
    <row r="20" spans="2:49" ht="33.75" customHeight="1" x14ac:dyDescent="0.25">
      <c r="B20" s="220" t="s">
        <v>79</v>
      </c>
      <c r="C20" s="88">
        <v>1.0629051520600001</v>
      </c>
      <c r="D20" s="89">
        <f t="shared" si="0"/>
        <v>3.6635525537002958E-2</v>
      </c>
      <c r="E20" s="89">
        <f t="shared" si="1"/>
        <v>4.7015308356220732E-2</v>
      </c>
      <c r="F20" s="88">
        <v>0</v>
      </c>
      <c r="G20" s="89">
        <f t="shared" si="2"/>
        <v>0</v>
      </c>
      <c r="H20" s="89">
        <f t="shared" si="3"/>
        <v>0</v>
      </c>
      <c r="I20" s="97">
        <f t="shared" si="4"/>
        <v>1.8308712456493483E-2</v>
      </c>
      <c r="J20" s="90">
        <f t="shared" si="5"/>
        <v>2.331667448921157E-2</v>
      </c>
      <c r="K20" s="211" t="s">
        <v>30</v>
      </c>
      <c r="L20" s="196"/>
      <c r="N20" s="225"/>
      <c r="P20" s="219"/>
      <c r="Q20" s="219"/>
      <c r="Z20" s="189"/>
      <c r="AV20" s="161" t="s">
        <v>179</v>
      </c>
      <c r="AW20" s="161" t="s">
        <v>180</v>
      </c>
    </row>
    <row r="21" spans="2:49" ht="33.75" customHeight="1" x14ac:dyDescent="0.25">
      <c r="B21" s="221" t="s">
        <v>73</v>
      </c>
      <c r="C21" s="91">
        <v>0.73657354638000005</v>
      </c>
      <c r="D21" s="92">
        <f t="shared" si="0"/>
        <v>2.5387739363184551E-2</v>
      </c>
      <c r="E21" s="92">
        <f t="shared" si="1"/>
        <v>3.2580736242527789E-2</v>
      </c>
      <c r="F21" s="91">
        <v>0.22246442499999999</v>
      </c>
      <c r="G21" s="92">
        <f t="shared" si="2"/>
        <v>7.6601864188929813E-3</v>
      </c>
      <c r="H21" s="92">
        <f t="shared" si="3"/>
        <v>9.6816336840716451E-3</v>
      </c>
      <c r="I21" s="98">
        <f t="shared" si="4"/>
        <v>1.6519583538404065E-2</v>
      </c>
      <c r="J21" s="93">
        <f t="shared" si="5"/>
        <v>2.1038167100914541E-2</v>
      </c>
      <c r="K21" s="213" t="s">
        <v>76</v>
      </c>
      <c r="L21" s="196"/>
      <c r="M21" s="197"/>
      <c r="N21" s="225"/>
      <c r="Q21" s="208"/>
      <c r="AV21" s="161" t="s">
        <v>197</v>
      </c>
      <c r="AW21" s="161" t="s">
        <v>198</v>
      </c>
    </row>
    <row r="22" spans="2:49" s="36" customFormat="1" ht="33.75" customHeight="1" x14ac:dyDescent="0.25">
      <c r="B22" s="220" t="s">
        <v>80</v>
      </c>
      <c r="C22" s="88">
        <v>0.6610277750958885</v>
      </c>
      <c r="D22" s="89">
        <f t="shared" si="0"/>
        <v>2.2783876706457658E-2</v>
      </c>
      <c r="E22" s="89">
        <f t="shared" si="1"/>
        <v>2.9239132596099577E-2</v>
      </c>
      <c r="F22" s="88">
        <v>0.17938667599999999</v>
      </c>
      <c r="G22" s="89">
        <f t="shared" si="2"/>
        <v>6.1768769511150179E-3</v>
      </c>
      <c r="H22" s="89">
        <f t="shared" si="3"/>
        <v>7.8068935508913235E-3</v>
      </c>
      <c r="I22" s="97">
        <f t="shared" si="4"/>
        <v>1.4476274293689612E-2</v>
      </c>
      <c r="J22" s="90">
        <f t="shared" si="5"/>
        <v>1.8435953720098337E-2</v>
      </c>
      <c r="K22" s="211" t="s">
        <v>18</v>
      </c>
      <c r="L22" s="224"/>
      <c r="P22" s="219"/>
      <c r="Q22" s="219"/>
      <c r="AV22" s="223" t="s">
        <v>184</v>
      </c>
      <c r="AW22" s="223" t="s">
        <v>185</v>
      </c>
    </row>
    <row r="23" spans="2:49" ht="33.75" customHeight="1" x14ac:dyDescent="0.25">
      <c r="B23" s="221" t="s">
        <v>75</v>
      </c>
      <c r="C23" s="91">
        <v>0.5026070124847839</v>
      </c>
      <c r="D23" s="92">
        <f t="shared" si="0"/>
        <v>1.7323532589221705E-2</v>
      </c>
      <c r="E23" s="92">
        <f t="shared" si="1"/>
        <v>2.223173312141128E-2</v>
      </c>
      <c r="F23" s="91">
        <v>5.2566263240000001E-2</v>
      </c>
      <c r="G23" s="222">
        <f t="shared" si="2"/>
        <v>1.8100304161575559E-3</v>
      </c>
      <c r="H23" s="222">
        <f t="shared" si="3"/>
        <v>2.2876795012513173E-3</v>
      </c>
      <c r="I23" s="98">
        <f t="shared" si="4"/>
        <v>9.5629491014084991E-3</v>
      </c>
      <c r="J23" s="93">
        <f t="shared" si="5"/>
        <v>1.2178692078118149E-2</v>
      </c>
      <c r="K23" s="213" t="s">
        <v>14</v>
      </c>
      <c r="L23" s="196"/>
      <c r="M23" s="197"/>
      <c r="N23" s="208"/>
      <c r="Q23" s="208"/>
      <c r="AV23" s="161" t="s">
        <v>179</v>
      </c>
      <c r="AW23" s="161" t="s">
        <v>180</v>
      </c>
    </row>
    <row r="24" spans="2:49" ht="33.75" customHeight="1" x14ac:dyDescent="0.25">
      <c r="B24" s="220" t="s">
        <v>89</v>
      </c>
      <c r="C24" s="88">
        <v>0.42309958975</v>
      </c>
      <c r="D24" s="89">
        <f t="shared" si="0"/>
        <v>1.4583122299238428E-2</v>
      </c>
      <c r="E24" s="89">
        <f t="shared" si="1"/>
        <v>1.8714894399499384E-2</v>
      </c>
      <c r="F24" s="88">
        <v>2.4E-2</v>
      </c>
      <c r="G24" s="89">
        <f t="shared" si="2"/>
        <v>8.263994301715052E-4</v>
      </c>
      <c r="H24" s="89">
        <f t="shared" si="3"/>
        <v>1.04447804819903E-3</v>
      </c>
      <c r="I24" s="97">
        <f t="shared" si="4"/>
        <v>7.7013624520345433E-3</v>
      </c>
      <c r="J24" s="90">
        <f t="shared" si="5"/>
        <v>9.8079076747878136E-3</v>
      </c>
      <c r="K24" s="211" t="s">
        <v>19</v>
      </c>
      <c r="L24" s="196"/>
      <c r="AV24" s="161" t="s">
        <v>184</v>
      </c>
      <c r="AW24" s="161" t="s">
        <v>185</v>
      </c>
    </row>
    <row r="25" spans="2:49" ht="33.75" customHeight="1" x14ac:dyDescent="0.25">
      <c r="B25" s="221" t="s">
        <v>81</v>
      </c>
      <c r="C25" s="91">
        <v>0.06</v>
      </c>
      <c r="D25" s="92">
        <f t="shared" si="0"/>
        <v>2.0680410928105978E-3</v>
      </c>
      <c r="E25" s="92">
        <f t="shared" si="1"/>
        <v>2.6539701081569368E-3</v>
      </c>
      <c r="F25" s="91">
        <v>0</v>
      </c>
      <c r="G25" s="222">
        <f t="shared" si="2"/>
        <v>0</v>
      </c>
      <c r="H25" s="222">
        <f t="shared" si="3"/>
        <v>0</v>
      </c>
      <c r="I25" s="98">
        <f t="shared" si="4"/>
        <v>1.0335096647716676E-3</v>
      </c>
      <c r="J25" s="93">
        <f t="shared" si="5"/>
        <v>1.3162044295686333E-3</v>
      </c>
      <c r="K25" s="213" t="s">
        <v>20</v>
      </c>
      <c r="L25" s="196"/>
      <c r="M25" s="197"/>
      <c r="N25" s="208"/>
      <c r="Q25" s="208"/>
      <c r="AV25" s="161" t="s">
        <v>201</v>
      </c>
      <c r="AW25" s="161" t="s">
        <v>202</v>
      </c>
    </row>
    <row r="26" spans="2:49" ht="33.75" customHeight="1" x14ac:dyDescent="0.25">
      <c r="B26" s="220" t="s">
        <v>98</v>
      </c>
      <c r="C26" s="88">
        <v>6.0000000000000001E-3</v>
      </c>
      <c r="D26" s="89">
        <f t="shared" si="0"/>
        <v>2.0680410928105981E-4</v>
      </c>
      <c r="E26" s="89">
        <f t="shared" si="1"/>
        <v>2.6539701081569367E-4</v>
      </c>
      <c r="F26" s="88">
        <v>0</v>
      </c>
      <c r="G26" s="89">
        <f t="shared" si="2"/>
        <v>0</v>
      </c>
      <c r="H26" s="89">
        <f t="shared" si="3"/>
        <v>0</v>
      </c>
      <c r="I26" s="97">
        <f t="shared" si="4"/>
        <v>1.0335096647716676E-4</v>
      </c>
      <c r="J26" s="95">
        <f t="shared" si="5"/>
        <v>1.3162044295686334E-4</v>
      </c>
      <c r="K26" s="211" t="s">
        <v>99</v>
      </c>
      <c r="L26" s="196"/>
      <c r="O26" s="197"/>
      <c r="AV26" s="161" t="s">
        <v>203</v>
      </c>
      <c r="AW26" s="161" t="s">
        <v>204</v>
      </c>
    </row>
    <row r="27" spans="2:49" ht="33.75" customHeight="1" x14ac:dyDescent="0.25">
      <c r="B27" s="221" t="s">
        <v>100</v>
      </c>
      <c r="C27" s="91">
        <v>4.9631179999999999E-3</v>
      </c>
      <c r="D27" s="92">
        <f t="shared" si="0"/>
        <v>1.7106553287446583E-4</v>
      </c>
      <c r="E27" s="92">
        <f t="shared" si="1"/>
        <v>2.1953278025426065E-4</v>
      </c>
      <c r="F27" s="91">
        <v>0</v>
      </c>
      <c r="G27" s="92">
        <f t="shared" si="2"/>
        <v>0</v>
      </c>
      <c r="H27" s="92">
        <f t="shared" si="3"/>
        <v>0</v>
      </c>
      <c r="I27" s="98">
        <f t="shared" si="4"/>
        <v>8.5490507006703815E-5</v>
      </c>
      <c r="J27" s="94">
        <f t="shared" si="5"/>
        <v>1.0887463160119695E-4</v>
      </c>
      <c r="K27" s="213" t="s">
        <v>101</v>
      </c>
      <c r="L27" s="196"/>
      <c r="AV27" s="161" t="s">
        <v>205</v>
      </c>
      <c r="AW27" s="161" t="s">
        <v>206</v>
      </c>
    </row>
    <row r="28" spans="2:49" ht="33.75" customHeight="1" x14ac:dyDescent="0.25">
      <c r="B28" s="220" t="s">
        <v>71</v>
      </c>
      <c r="C28" s="88">
        <v>0</v>
      </c>
      <c r="D28" s="89">
        <f t="shared" si="0"/>
        <v>0</v>
      </c>
      <c r="E28" s="89">
        <f t="shared" si="1"/>
        <v>0</v>
      </c>
      <c r="F28" s="88">
        <v>4.4758000000000003E-3</v>
      </c>
      <c r="G28" s="89">
        <f t="shared" si="2"/>
        <v>1.5411660706506763E-4</v>
      </c>
      <c r="H28" s="89">
        <f t="shared" si="3"/>
        <v>1.9478645200538412E-4</v>
      </c>
      <c r="I28" s="97">
        <f t="shared" si="4"/>
        <v>7.7096375959750496E-5</v>
      </c>
      <c r="J28" s="95">
        <f t="shared" si="5"/>
        <v>9.81844630977215E-5</v>
      </c>
      <c r="K28" s="211" t="s">
        <v>15</v>
      </c>
      <c r="L28" s="196"/>
      <c r="P28" s="219"/>
      <c r="Q28" s="219"/>
      <c r="AV28" s="161" t="s">
        <v>750</v>
      </c>
      <c r="AW28" s="161" t="s">
        <v>749</v>
      </c>
    </row>
    <row r="29" spans="2:49" ht="46.5" customHeight="1" x14ac:dyDescent="0.25">
      <c r="B29" s="218" t="s">
        <v>102</v>
      </c>
      <c r="C29" s="96">
        <f>SUM(C8:C28)</f>
        <v>22.607639707617999</v>
      </c>
      <c r="D29" s="217">
        <f>C29/C38</f>
        <v>0.77922546544684324</v>
      </c>
      <c r="E29" s="216">
        <f>C29/C29</f>
        <v>1</v>
      </c>
      <c r="F29" s="96">
        <f>SUM(F8:F28)</f>
        <v>22.977984115015783</v>
      </c>
      <c r="G29" s="217">
        <f>F29/F38</f>
        <v>0.79120804079745588</v>
      </c>
      <c r="H29" s="216">
        <f>F29/F29</f>
        <v>1</v>
      </c>
      <c r="I29" s="217">
        <f>(F29+C29)/(F38+C38)</f>
        <v>0.78521971325562634</v>
      </c>
      <c r="J29" s="216">
        <v>1</v>
      </c>
      <c r="K29" s="215" t="s">
        <v>103</v>
      </c>
      <c r="L29" s="196"/>
      <c r="N29" s="197"/>
      <c r="Q29" s="208"/>
    </row>
    <row r="30" spans="2:49" ht="38.25" customHeight="1" x14ac:dyDescent="0.25">
      <c r="B30" s="319" t="s">
        <v>145</v>
      </c>
      <c r="C30" s="320"/>
      <c r="D30" s="320"/>
      <c r="E30" s="320"/>
      <c r="F30" s="320"/>
      <c r="G30" s="320"/>
      <c r="H30" s="320"/>
      <c r="I30" s="320"/>
      <c r="J30" s="320"/>
      <c r="K30" s="321"/>
      <c r="L30" s="196"/>
      <c r="Q30" s="214"/>
      <c r="AV30" s="83" t="s">
        <v>127</v>
      </c>
      <c r="AW30" s="83" t="s">
        <v>128</v>
      </c>
    </row>
    <row r="31" spans="2:49" ht="37.5" customHeight="1" x14ac:dyDescent="0.25">
      <c r="B31" s="212" t="s">
        <v>83</v>
      </c>
      <c r="C31" s="88">
        <v>1.7197222679879387</v>
      </c>
      <c r="D31" s="89">
        <f t="shared" ref="D31:D36" si="6">C31/$C$38</f>
        <v>5.927427197367495E-2</v>
      </c>
      <c r="E31" s="89">
        <f t="shared" ref="E31:E37" si="7">C31/$C$37</f>
        <v>0.26848328360716461</v>
      </c>
      <c r="F31" s="88">
        <v>1.0651273725688055</v>
      </c>
      <c r="G31" s="89">
        <f t="shared" ref="G31:G36" si="8">F31/$F$38</f>
        <v>3.6675860572955556E-2</v>
      </c>
      <c r="H31" s="89">
        <f t="shared" ref="H31:H37" si="9">F31/$F$37</f>
        <v>0.17565743773387926</v>
      </c>
      <c r="I31" s="97">
        <v>2.5896567717975907E-2</v>
      </c>
      <c r="J31" s="90">
        <f t="shared" ref="J31:J37" si="10">(F31+C31)/($F$37+$C$37)</f>
        <v>0.22334211564745288</v>
      </c>
      <c r="K31" s="211" t="s">
        <v>29</v>
      </c>
      <c r="L31" s="196"/>
      <c r="Q31" s="197"/>
      <c r="AV31" s="83" t="s">
        <v>207</v>
      </c>
      <c r="AW31" s="83" t="s">
        <v>128</v>
      </c>
    </row>
    <row r="32" spans="2:49" ht="37.5" customHeight="1" x14ac:dyDescent="0.25">
      <c r="B32" s="210" t="s">
        <v>82</v>
      </c>
      <c r="C32" s="91">
        <v>3.1504558798323359</v>
      </c>
      <c r="D32" s="92">
        <f t="shared" si="6"/>
        <v>0.10858787034300063</v>
      </c>
      <c r="E32" s="92">
        <f t="shared" si="7"/>
        <v>0.49184961736089861</v>
      </c>
      <c r="F32" s="91">
        <v>1.26457606E-2</v>
      </c>
      <c r="G32" s="92">
        <f t="shared" si="8"/>
        <v>4.3543538974688632E-4</v>
      </c>
      <c r="H32" s="92">
        <f t="shared" si="9"/>
        <v>2.0854988449266897E-3</v>
      </c>
      <c r="I32" s="98">
        <v>3.6657089484742562E-2</v>
      </c>
      <c r="J32" s="93">
        <f t="shared" si="10"/>
        <v>0.25367754226072087</v>
      </c>
      <c r="K32" s="213" t="s">
        <v>23</v>
      </c>
      <c r="L32" s="196"/>
      <c r="AV32" s="83" t="s">
        <v>208</v>
      </c>
      <c r="AW32" s="83" t="s">
        <v>128</v>
      </c>
    </row>
    <row r="33" spans="2:49" ht="37.5" customHeight="1" x14ac:dyDescent="0.25">
      <c r="B33" s="212" t="s">
        <v>85</v>
      </c>
      <c r="C33" s="88">
        <v>0.12752259844</v>
      </c>
      <c r="D33" s="89">
        <f t="shared" si="6"/>
        <v>4.3953662305984105E-3</v>
      </c>
      <c r="E33" s="89">
        <f t="shared" si="7"/>
        <v>1.9908846097193882E-2</v>
      </c>
      <c r="F33" s="88">
        <v>0</v>
      </c>
      <c r="G33" s="89">
        <f t="shared" si="8"/>
        <v>0</v>
      </c>
      <c r="H33" s="89">
        <f t="shared" si="9"/>
        <v>0</v>
      </c>
      <c r="I33" s="97">
        <v>4.4463928615364417E-4</v>
      </c>
      <c r="J33" s="90">
        <f t="shared" si="10"/>
        <v>1.0227183009692492E-2</v>
      </c>
      <c r="K33" s="211" t="s">
        <v>25</v>
      </c>
      <c r="L33" s="196"/>
      <c r="AV33" s="83" t="s">
        <v>209</v>
      </c>
      <c r="AW33" s="83" t="s">
        <v>210</v>
      </c>
    </row>
    <row r="34" spans="2:49" ht="37.5" customHeight="1" x14ac:dyDescent="0.25">
      <c r="B34" s="210" t="s">
        <v>104</v>
      </c>
      <c r="C34" s="91">
        <v>1.288693E-3</v>
      </c>
      <c r="D34" s="92">
        <f t="shared" si="6"/>
        <v>4.4417834666956135E-5</v>
      </c>
      <c r="E34" s="92">
        <f t="shared" si="7"/>
        <v>2.0119093335133485E-4</v>
      </c>
      <c r="F34" s="91">
        <v>0</v>
      </c>
      <c r="G34" s="92">
        <f t="shared" si="8"/>
        <v>0</v>
      </c>
      <c r="H34" s="92">
        <f t="shared" si="9"/>
        <v>0</v>
      </c>
      <c r="I34" s="98">
        <v>3.0781485281367529E-5</v>
      </c>
      <c r="J34" s="93">
        <f t="shared" si="10"/>
        <v>1.0335187108432988E-4</v>
      </c>
      <c r="K34" s="213" t="s">
        <v>105</v>
      </c>
      <c r="L34" s="196"/>
      <c r="AV34" s="83"/>
      <c r="AW34" s="83"/>
    </row>
    <row r="35" spans="2:49" ht="37.5" customHeight="1" x14ac:dyDescent="0.25">
      <c r="B35" s="212" t="s">
        <v>84</v>
      </c>
      <c r="C35" s="88">
        <v>0.14874969756607839</v>
      </c>
      <c r="D35" s="89">
        <f t="shared" si="6"/>
        <v>5.1270081184966454E-3</v>
      </c>
      <c r="E35" s="89">
        <f t="shared" si="7"/>
        <v>2.3222823813777289E-2</v>
      </c>
      <c r="F35" s="88">
        <v>0</v>
      </c>
      <c r="G35" s="89">
        <f t="shared" si="8"/>
        <v>0</v>
      </c>
      <c r="H35" s="89">
        <f t="shared" si="9"/>
        <v>0</v>
      </c>
      <c r="I35" s="97">
        <v>3.3565910812483829E-3</v>
      </c>
      <c r="J35" s="90">
        <f t="shared" si="10"/>
        <v>1.192957482246151E-2</v>
      </c>
      <c r="K35" s="211" t="s">
        <v>24</v>
      </c>
      <c r="L35" s="196"/>
      <c r="AV35" s="83" t="s">
        <v>211</v>
      </c>
      <c r="AW35" s="83" t="s">
        <v>212</v>
      </c>
    </row>
    <row r="36" spans="2:49" ht="42.75" customHeight="1" x14ac:dyDescent="0.25">
      <c r="B36" s="210" t="s">
        <v>106</v>
      </c>
      <c r="C36" s="91">
        <v>1.2575842966585282</v>
      </c>
      <c r="D36" s="92">
        <f t="shared" si="6"/>
        <v>4.3345600052719167E-2</v>
      </c>
      <c r="E36" s="92">
        <f t="shared" si="7"/>
        <v>0.19633423818761433</v>
      </c>
      <c r="F36" s="91">
        <v>4.9858891080080916</v>
      </c>
      <c r="G36" s="92">
        <f t="shared" si="8"/>
        <v>0.17168066323984171</v>
      </c>
      <c r="H36" s="92">
        <f t="shared" si="9"/>
        <v>0.82225706342119409</v>
      </c>
      <c r="I36" s="98">
        <v>0.10874254494733782</v>
      </c>
      <c r="J36" s="93">
        <f t="shared" si="10"/>
        <v>0.50072023238858798</v>
      </c>
      <c r="K36" s="209" t="s">
        <v>116</v>
      </c>
      <c r="L36" s="196"/>
      <c r="N36" s="208"/>
      <c r="AV36" s="83" t="s">
        <v>213</v>
      </c>
      <c r="AW36" s="83" t="s">
        <v>214</v>
      </c>
    </row>
    <row r="37" spans="2:49" ht="59.25" customHeight="1" x14ac:dyDescent="0.25">
      <c r="B37" s="207" t="s">
        <v>146</v>
      </c>
      <c r="C37" s="206">
        <f>SUM(C31:C36)</f>
        <v>6.405323433484881</v>
      </c>
      <c r="D37" s="205">
        <f>C37/C38</f>
        <v>0.22077453455315676</v>
      </c>
      <c r="E37" s="204">
        <f t="shared" si="7"/>
        <v>1</v>
      </c>
      <c r="F37" s="206">
        <f>SUM(F31:F36)</f>
        <v>6.063662241176897</v>
      </c>
      <c r="G37" s="205">
        <f>F37/F38</f>
        <v>0.20879195920254415</v>
      </c>
      <c r="H37" s="204">
        <f t="shared" si="9"/>
        <v>1</v>
      </c>
      <c r="I37" s="205">
        <f>(F37+C37)/(F38+C38)</f>
        <v>0.21478028674437363</v>
      </c>
      <c r="J37" s="204">
        <f t="shared" si="10"/>
        <v>1</v>
      </c>
      <c r="K37" s="203" t="s">
        <v>111</v>
      </c>
      <c r="L37" s="196"/>
      <c r="N37" s="197"/>
      <c r="AV37" s="83" t="s">
        <v>215</v>
      </c>
      <c r="AW37" s="83" t="s">
        <v>216</v>
      </c>
    </row>
    <row r="38" spans="2:49" ht="49.5" customHeight="1" thickBot="1" x14ac:dyDescent="0.3">
      <c r="B38" s="202" t="s">
        <v>107</v>
      </c>
      <c r="C38" s="201">
        <f>C37+C29</f>
        <v>29.01296314110288</v>
      </c>
      <c r="D38" s="199">
        <f>C38/C38</f>
        <v>1</v>
      </c>
      <c r="E38" s="199">
        <f>C38/C38</f>
        <v>1</v>
      </c>
      <c r="F38" s="201">
        <f>F37+F29</f>
        <v>29.041646356192679</v>
      </c>
      <c r="G38" s="200">
        <f>F38/F38</f>
        <v>1</v>
      </c>
      <c r="H38" s="199">
        <f>F38/F38</f>
        <v>1</v>
      </c>
      <c r="I38" s="199">
        <v>1</v>
      </c>
      <c r="J38" s="199">
        <f>(F38+C38)/(F38+C38)</f>
        <v>1</v>
      </c>
      <c r="K38" s="198" t="s">
        <v>135</v>
      </c>
      <c r="L38" s="196"/>
      <c r="N38" s="197"/>
      <c r="AV38" s="83" t="s">
        <v>217</v>
      </c>
      <c r="AW38" s="83" t="s">
        <v>218</v>
      </c>
    </row>
    <row r="39" spans="2:49" s="38" customFormat="1" ht="23.25" customHeight="1" x14ac:dyDescent="0.25">
      <c r="B39" s="84" t="s">
        <v>136</v>
      </c>
      <c r="C39" s="85"/>
      <c r="D39" s="85"/>
      <c r="E39" s="85"/>
      <c r="F39" s="85"/>
      <c r="G39" s="85"/>
      <c r="H39" s="85"/>
      <c r="I39" s="85"/>
      <c r="J39" s="87"/>
      <c r="K39" s="86" t="s">
        <v>137</v>
      </c>
      <c r="L39" s="196"/>
      <c r="M39" s="85"/>
      <c r="N39" s="195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V39" s="83" t="s">
        <v>219</v>
      </c>
      <c r="AW39" s="83" t="s">
        <v>218</v>
      </c>
    </row>
    <row r="40" spans="2:49" s="36" customFormat="1" ht="69" customHeight="1" x14ac:dyDescent="0.25">
      <c r="B40" s="35"/>
      <c r="C40" s="35"/>
      <c r="G40" s="99"/>
      <c r="N40" s="37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V40" s="83" t="s">
        <v>220</v>
      </c>
      <c r="AW40" s="83" t="s">
        <v>221</v>
      </c>
    </row>
    <row r="41" spans="2:49" s="36" customFormat="1" x14ac:dyDescent="0.25">
      <c r="B41" s="35"/>
      <c r="C41" s="35"/>
      <c r="D41" s="37"/>
      <c r="E41" s="37"/>
      <c r="F41" s="37"/>
      <c r="G41" s="37"/>
      <c r="H41" s="37"/>
      <c r="I41" s="37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V41" s="83"/>
      <c r="AW41" s="83"/>
    </row>
    <row r="42" spans="2:49" s="36" customFormat="1" x14ac:dyDescent="0.25">
      <c r="B42" s="35"/>
      <c r="C42" s="35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V42" s="83" t="s">
        <v>224</v>
      </c>
      <c r="AW42" s="83" t="s">
        <v>225</v>
      </c>
    </row>
    <row r="43" spans="2:49" s="36" customFormat="1" x14ac:dyDescent="0.25">
      <c r="B43" s="35"/>
      <c r="C43" s="35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V43" s="83" t="s">
        <v>226</v>
      </c>
      <c r="AW43" s="83" t="s">
        <v>227</v>
      </c>
    </row>
    <row r="44" spans="2:49" s="36" customFormat="1" x14ac:dyDescent="0.25">
      <c r="B44" s="35"/>
      <c r="C44" s="35"/>
      <c r="K44" s="37"/>
      <c r="N44" s="19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V44" s="83" t="s">
        <v>228</v>
      </c>
      <c r="AW44" s="83" t="s">
        <v>229</v>
      </c>
    </row>
    <row r="45" spans="2:49" s="36" customFormat="1" x14ac:dyDescent="0.25">
      <c r="B45" s="35"/>
      <c r="C45" s="35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V45" s="83" t="s">
        <v>230</v>
      </c>
      <c r="AW45" s="83" t="s">
        <v>229</v>
      </c>
    </row>
    <row r="46" spans="2:49" s="36" customFormat="1" x14ac:dyDescent="0.25">
      <c r="B46" s="35"/>
      <c r="C46" s="35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V46" s="83" t="s">
        <v>231</v>
      </c>
      <c r="AW46" s="83" t="s">
        <v>232</v>
      </c>
    </row>
    <row r="47" spans="2:49" s="36" customFormat="1" x14ac:dyDescent="0.25">
      <c r="B47" s="35"/>
      <c r="C47" s="35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V47" s="83" t="s">
        <v>233</v>
      </c>
      <c r="AW47" s="83" t="s">
        <v>234</v>
      </c>
    </row>
    <row r="48" spans="2:49" s="36" customFormat="1" x14ac:dyDescent="0.25">
      <c r="B48" s="35"/>
      <c r="C48" s="35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V48" s="83" t="s">
        <v>235</v>
      </c>
      <c r="AW48" s="83" t="s">
        <v>236</v>
      </c>
    </row>
    <row r="49" spans="2:49" s="36" customFormat="1" x14ac:dyDescent="0.25">
      <c r="B49" s="35"/>
      <c r="C49" s="35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V49" s="83"/>
      <c r="AW49" s="83"/>
    </row>
    <row r="50" spans="2:49" s="36" customFormat="1" x14ac:dyDescent="0.25">
      <c r="B50" s="35"/>
      <c r="C50" s="35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V50" s="83" t="s">
        <v>237</v>
      </c>
      <c r="AW50" s="83" t="s">
        <v>238</v>
      </c>
    </row>
    <row r="51" spans="2:49" s="36" customFormat="1" x14ac:dyDescent="0.25">
      <c r="B51" s="35"/>
      <c r="C51" s="35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V51" s="83" t="s">
        <v>239</v>
      </c>
      <c r="AW51" s="83" t="s">
        <v>240</v>
      </c>
    </row>
    <row r="52" spans="2:49" s="36" customFormat="1" x14ac:dyDescent="0.25">
      <c r="B52" s="35"/>
      <c r="C52" s="35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V52" s="83" t="s">
        <v>241</v>
      </c>
      <c r="AW52" s="83" t="s">
        <v>242</v>
      </c>
    </row>
    <row r="53" spans="2:49" s="36" customFormat="1" x14ac:dyDescent="0.25">
      <c r="B53" s="35"/>
      <c r="C53" s="35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V53" s="83" t="s">
        <v>243</v>
      </c>
      <c r="AW53" s="83" t="s">
        <v>244</v>
      </c>
    </row>
    <row r="54" spans="2:49" s="36" customFormat="1" x14ac:dyDescent="0.25">
      <c r="B54" s="35"/>
      <c r="C54" s="35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V54" s="83" t="s">
        <v>245</v>
      </c>
      <c r="AW54" s="83" t="s">
        <v>246</v>
      </c>
    </row>
    <row r="55" spans="2:49" s="36" customFormat="1" x14ac:dyDescent="0.25">
      <c r="B55" s="35"/>
      <c r="C55" s="35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V55" s="83" t="s">
        <v>222</v>
      </c>
      <c r="AW55" s="83" t="s">
        <v>223</v>
      </c>
    </row>
    <row r="56" spans="2:49" s="36" customFormat="1" x14ac:dyDescent="0.25">
      <c r="B56" s="35"/>
      <c r="C56" s="35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V56" s="83" t="s">
        <v>248</v>
      </c>
      <c r="AW56" s="83" t="s">
        <v>247</v>
      </c>
    </row>
    <row r="57" spans="2:49" s="36" customFormat="1" x14ac:dyDescent="0.25">
      <c r="B57" s="35"/>
      <c r="C57" s="35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V57" s="161" t="s">
        <v>249</v>
      </c>
      <c r="AW57" s="161" t="s">
        <v>247</v>
      </c>
    </row>
    <row r="58" spans="2:49" s="36" customFormat="1" x14ac:dyDescent="0.25">
      <c r="B58" s="35"/>
      <c r="C58" s="35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V58" s="161" t="s">
        <v>250</v>
      </c>
      <c r="AW58" s="161" t="s">
        <v>251</v>
      </c>
    </row>
    <row r="59" spans="2:49" s="36" customFormat="1" x14ac:dyDescent="0.25">
      <c r="B59" s="35"/>
      <c r="C59" s="35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V59" s="161" t="s">
        <v>252</v>
      </c>
      <c r="AW59" s="161" t="s">
        <v>253</v>
      </c>
    </row>
    <row r="60" spans="2:49" s="36" customFormat="1" x14ac:dyDescent="0.25">
      <c r="B60" s="35"/>
      <c r="C60" s="35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V60" s="161" t="s">
        <v>254</v>
      </c>
      <c r="AW60" s="161" t="s">
        <v>255</v>
      </c>
    </row>
    <row r="61" spans="2:49" s="36" customFormat="1" x14ac:dyDescent="0.25">
      <c r="B61" s="35"/>
      <c r="C61" s="35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V61" s="161" t="s">
        <v>256</v>
      </c>
      <c r="AW61" s="161" t="s">
        <v>257</v>
      </c>
    </row>
    <row r="62" spans="2:49" s="36" customFormat="1" x14ac:dyDescent="0.25">
      <c r="B62" s="35"/>
      <c r="C62" s="35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V62" s="161" t="s">
        <v>258</v>
      </c>
      <c r="AW62" s="161" t="s">
        <v>259</v>
      </c>
    </row>
    <row r="63" spans="2:49" s="36" customFormat="1" x14ac:dyDescent="0.25">
      <c r="B63" s="35"/>
      <c r="C63" s="35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V63" s="161" t="s">
        <v>260</v>
      </c>
      <c r="AW63" s="161" t="s">
        <v>261</v>
      </c>
    </row>
    <row r="64" spans="2:49" s="36" customFormat="1" x14ac:dyDescent="0.25">
      <c r="B64" s="35"/>
      <c r="C64" s="35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V64" s="161" t="s">
        <v>262</v>
      </c>
      <c r="AW64" s="161" t="s">
        <v>261</v>
      </c>
    </row>
    <row r="65" spans="2:49" s="36" customFormat="1" x14ac:dyDescent="0.25">
      <c r="B65" s="35"/>
      <c r="C65" s="35"/>
      <c r="AV65" s="161" t="s">
        <v>263</v>
      </c>
      <c r="AW65" s="161" t="s">
        <v>264</v>
      </c>
    </row>
    <row r="66" spans="2:49" s="36" customFormat="1" x14ac:dyDescent="0.25">
      <c r="B66" s="35"/>
      <c r="C66" s="35"/>
      <c r="AV66" s="161" t="s">
        <v>265</v>
      </c>
      <c r="AW66" s="161" t="s">
        <v>264</v>
      </c>
    </row>
    <row r="67" spans="2:49" s="36" customFormat="1" x14ac:dyDescent="0.25">
      <c r="B67" s="35"/>
      <c r="C67" s="35"/>
      <c r="AV67" s="161" t="s">
        <v>266</v>
      </c>
      <c r="AW67" s="161" t="s">
        <v>264</v>
      </c>
    </row>
    <row r="68" spans="2:49" s="36" customFormat="1" x14ac:dyDescent="0.25">
      <c r="B68" s="35"/>
      <c r="C68" s="35"/>
      <c r="AV68" s="161" t="s">
        <v>267</v>
      </c>
      <c r="AW68" s="161" t="s">
        <v>261</v>
      </c>
    </row>
    <row r="69" spans="2:49" s="36" customFormat="1" x14ac:dyDescent="0.25">
      <c r="B69" s="35"/>
      <c r="C69" s="35"/>
      <c r="AV69" s="161" t="s">
        <v>268</v>
      </c>
      <c r="AW69" s="161" t="s">
        <v>264</v>
      </c>
    </row>
    <row r="70" spans="2:49" s="36" customFormat="1" x14ac:dyDescent="0.25">
      <c r="B70" s="35"/>
      <c r="C70" s="35"/>
      <c r="AV70" s="161" t="s">
        <v>269</v>
      </c>
      <c r="AW70" s="161" t="s">
        <v>264</v>
      </c>
    </row>
    <row r="71" spans="2:49" s="36" customFormat="1" x14ac:dyDescent="0.25">
      <c r="B71" s="35"/>
      <c r="C71" s="35"/>
      <c r="AV71" s="161" t="s">
        <v>270</v>
      </c>
      <c r="AW71" s="161" t="s">
        <v>264</v>
      </c>
    </row>
    <row r="72" spans="2:49" x14ac:dyDescent="0.25">
      <c r="AV72" s="161" t="s">
        <v>271</v>
      </c>
      <c r="AW72" s="161" t="s">
        <v>264</v>
      </c>
    </row>
    <row r="73" spans="2:49" x14ac:dyDescent="0.25">
      <c r="AV73" s="161" t="s">
        <v>272</v>
      </c>
      <c r="AW73" s="161" t="s">
        <v>264</v>
      </c>
    </row>
    <row r="74" spans="2:49" x14ac:dyDescent="0.25">
      <c r="AV74" s="161" t="s">
        <v>273</v>
      </c>
      <c r="AW74" s="161" t="s">
        <v>264</v>
      </c>
    </row>
    <row r="75" spans="2:49" x14ac:dyDescent="0.25">
      <c r="AV75" s="161" t="s">
        <v>274</v>
      </c>
      <c r="AW75" s="161" t="s">
        <v>264</v>
      </c>
    </row>
    <row r="76" spans="2:49" x14ac:dyDescent="0.25">
      <c r="AV76" s="161" t="s">
        <v>275</v>
      </c>
      <c r="AW76" s="161" t="s">
        <v>264</v>
      </c>
    </row>
    <row r="77" spans="2:49" x14ac:dyDescent="0.25">
      <c r="AV77" s="161" t="s">
        <v>276</v>
      </c>
      <c r="AW77" s="161" t="s">
        <v>261</v>
      </c>
    </row>
    <row r="78" spans="2:49" x14ac:dyDescent="0.25">
      <c r="AV78" s="161" t="s">
        <v>277</v>
      </c>
      <c r="AW78" s="161" t="s">
        <v>261</v>
      </c>
    </row>
    <row r="79" spans="2:49" x14ac:dyDescent="0.25">
      <c r="AV79" s="161" t="s">
        <v>278</v>
      </c>
      <c r="AW79" s="161" t="s">
        <v>261</v>
      </c>
    </row>
    <row r="80" spans="2:49" x14ac:dyDescent="0.25">
      <c r="AV80" s="161" t="s">
        <v>279</v>
      </c>
      <c r="AW80" s="161" t="s">
        <v>280</v>
      </c>
    </row>
    <row r="81" spans="48:49" x14ac:dyDescent="0.25">
      <c r="AV81" s="161" t="s">
        <v>281</v>
      </c>
      <c r="AW81" s="161" t="s">
        <v>282</v>
      </c>
    </row>
    <row r="83" spans="48:49" x14ac:dyDescent="0.25">
      <c r="AV83" s="161" t="s">
        <v>285</v>
      </c>
      <c r="AW83" s="161" t="s">
        <v>286</v>
      </c>
    </row>
    <row r="84" spans="48:49" x14ac:dyDescent="0.25">
      <c r="AV84" s="161" t="s">
        <v>287</v>
      </c>
      <c r="AW84" s="161" t="s">
        <v>286</v>
      </c>
    </row>
    <row r="85" spans="48:49" x14ac:dyDescent="0.25">
      <c r="AV85" s="161" t="s">
        <v>283</v>
      </c>
      <c r="AW85" s="161" t="s">
        <v>284</v>
      </c>
    </row>
    <row r="86" spans="48:49" x14ac:dyDescent="0.25">
      <c r="AV86" s="161" t="s">
        <v>288</v>
      </c>
      <c r="AW86" s="161" t="s">
        <v>286</v>
      </c>
    </row>
    <row r="87" spans="48:49" x14ac:dyDescent="0.25">
      <c r="AV87" s="161" t="s">
        <v>289</v>
      </c>
      <c r="AW87" s="161" t="s">
        <v>286</v>
      </c>
    </row>
    <row r="88" spans="48:49" x14ac:dyDescent="0.25">
      <c r="AV88" s="161" t="s">
        <v>290</v>
      </c>
      <c r="AW88" s="161" t="s">
        <v>291</v>
      </c>
    </row>
    <row r="89" spans="48:49" x14ac:dyDescent="0.25">
      <c r="AV89" s="161" t="s">
        <v>292</v>
      </c>
      <c r="AW89" s="161" t="s">
        <v>293</v>
      </c>
    </row>
    <row r="90" spans="48:49" x14ac:dyDescent="0.25">
      <c r="AV90" s="161" t="s">
        <v>294</v>
      </c>
      <c r="AW90" s="161" t="s">
        <v>295</v>
      </c>
    </row>
    <row r="91" spans="48:49" x14ac:dyDescent="0.25">
      <c r="AV91" s="161" t="s">
        <v>296</v>
      </c>
      <c r="AW91" s="161" t="s">
        <v>295</v>
      </c>
    </row>
    <row r="92" spans="48:49" x14ac:dyDescent="0.25">
      <c r="AV92" s="161" t="s">
        <v>297</v>
      </c>
      <c r="AW92" s="161" t="s">
        <v>298</v>
      </c>
    </row>
    <row r="93" spans="48:49" x14ac:dyDescent="0.25">
      <c r="AV93" s="161" t="s">
        <v>299</v>
      </c>
      <c r="AW93" s="161" t="s">
        <v>300</v>
      </c>
    </row>
    <row r="94" spans="48:49" x14ac:dyDescent="0.25">
      <c r="AV94" s="161" t="s">
        <v>301</v>
      </c>
      <c r="AW94" s="161" t="s">
        <v>300</v>
      </c>
    </row>
    <row r="95" spans="48:49" x14ac:dyDescent="0.25">
      <c r="AV95" s="161" t="s">
        <v>302</v>
      </c>
      <c r="AW95" s="161" t="s">
        <v>303</v>
      </c>
    </row>
    <row r="96" spans="48:49" x14ac:dyDescent="0.25">
      <c r="AV96" s="161" t="s">
        <v>98</v>
      </c>
      <c r="AW96" s="161" t="s">
        <v>304</v>
      </c>
    </row>
    <row r="97" spans="48:49" x14ac:dyDescent="0.25">
      <c r="AV97" s="161" t="s">
        <v>305</v>
      </c>
      <c r="AW97" s="161" t="s">
        <v>306</v>
      </c>
    </row>
    <row r="98" spans="48:49" x14ac:dyDescent="0.25">
      <c r="AV98" s="161" t="s">
        <v>307</v>
      </c>
      <c r="AW98" s="161" t="s">
        <v>308</v>
      </c>
    </row>
    <row r="99" spans="48:49" x14ac:dyDescent="0.25">
      <c r="AV99" s="161" t="s">
        <v>309</v>
      </c>
      <c r="AW99" s="161" t="s">
        <v>310</v>
      </c>
    </row>
    <row r="100" spans="48:49" x14ac:dyDescent="0.25">
      <c r="AV100" s="161" t="s">
        <v>69</v>
      </c>
      <c r="AW100" s="161" t="s">
        <v>311</v>
      </c>
    </row>
    <row r="101" spans="48:49" x14ac:dyDescent="0.25">
      <c r="AV101" s="161" t="s">
        <v>312</v>
      </c>
      <c r="AW101" s="161" t="s">
        <v>313</v>
      </c>
    </row>
    <row r="102" spans="48:49" x14ac:dyDescent="0.25">
      <c r="AV102" s="161" t="s">
        <v>314</v>
      </c>
      <c r="AW102" s="161" t="s">
        <v>315</v>
      </c>
    </row>
    <row r="103" spans="48:49" x14ac:dyDescent="0.25">
      <c r="AV103" s="161" t="s">
        <v>316</v>
      </c>
      <c r="AW103" s="161" t="s">
        <v>317</v>
      </c>
    </row>
    <row r="104" spans="48:49" x14ac:dyDescent="0.25">
      <c r="AV104" s="161" t="s">
        <v>318</v>
      </c>
      <c r="AW104" s="161" t="s">
        <v>319</v>
      </c>
    </row>
    <row r="105" spans="48:49" x14ac:dyDescent="0.25">
      <c r="AV105" s="161" t="s">
        <v>320</v>
      </c>
      <c r="AW105" s="161" t="s">
        <v>321</v>
      </c>
    </row>
    <row r="106" spans="48:49" x14ac:dyDescent="0.25">
      <c r="AV106" s="161" t="s">
        <v>322</v>
      </c>
      <c r="AW106" s="161" t="s">
        <v>321</v>
      </c>
    </row>
    <row r="107" spans="48:49" x14ac:dyDescent="0.25">
      <c r="AV107" s="161" t="s">
        <v>323</v>
      </c>
      <c r="AW107" s="161" t="s">
        <v>324</v>
      </c>
    </row>
    <row r="108" spans="48:49" x14ac:dyDescent="0.25">
      <c r="AV108" s="161" t="s">
        <v>325</v>
      </c>
      <c r="AW108" s="161" t="s">
        <v>326</v>
      </c>
    </row>
    <row r="109" spans="48:49" x14ac:dyDescent="0.25">
      <c r="AV109" s="161" t="s">
        <v>327</v>
      </c>
      <c r="AW109" s="161" t="s">
        <v>326</v>
      </c>
    </row>
    <row r="110" spans="48:49" x14ac:dyDescent="0.25">
      <c r="AV110" s="161" t="s">
        <v>328</v>
      </c>
      <c r="AW110" s="161" t="s">
        <v>329</v>
      </c>
    </row>
    <row r="111" spans="48:49" x14ac:dyDescent="0.25">
      <c r="AV111" s="161" t="s">
        <v>330</v>
      </c>
      <c r="AW111" s="161" t="s">
        <v>329</v>
      </c>
    </row>
    <row r="112" spans="48:49" x14ac:dyDescent="0.25">
      <c r="AV112" s="161" t="s">
        <v>331</v>
      </c>
      <c r="AW112" s="161" t="s">
        <v>332</v>
      </c>
    </row>
    <row r="113" spans="48:49" x14ac:dyDescent="0.25">
      <c r="AV113" s="161" t="s">
        <v>333</v>
      </c>
      <c r="AW113" s="161" t="s">
        <v>334</v>
      </c>
    </row>
    <row r="114" spans="48:49" x14ac:dyDescent="0.25">
      <c r="AV114" s="161" t="s">
        <v>335</v>
      </c>
      <c r="AW114" s="161" t="s">
        <v>336</v>
      </c>
    </row>
    <row r="115" spans="48:49" x14ac:dyDescent="0.25">
      <c r="AV115" s="161" t="s">
        <v>337</v>
      </c>
      <c r="AW115" s="161" t="s">
        <v>338</v>
      </c>
    </row>
    <row r="116" spans="48:49" x14ac:dyDescent="0.25">
      <c r="AV116" s="161" t="s">
        <v>339</v>
      </c>
      <c r="AW116" s="161" t="s">
        <v>340</v>
      </c>
    </row>
    <row r="117" spans="48:49" x14ac:dyDescent="0.25">
      <c r="AV117" s="161" t="s">
        <v>341</v>
      </c>
      <c r="AW117" s="161" t="s">
        <v>342</v>
      </c>
    </row>
    <row r="118" spans="48:49" x14ac:dyDescent="0.25">
      <c r="AV118" s="161" t="s">
        <v>343</v>
      </c>
      <c r="AW118" s="161" t="s">
        <v>344</v>
      </c>
    </row>
    <row r="119" spans="48:49" x14ac:dyDescent="0.25">
      <c r="AV119" s="161" t="s">
        <v>345</v>
      </c>
      <c r="AW119" s="161" t="s">
        <v>344</v>
      </c>
    </row>
    <row r="120" spans="48:49" x14ac:dyDescent="0.25">
      <c r="AV120" s="161" t="s">
        <v>346</v>
      </c>
      <c r="AW120" s="161" t="s">
        <v>344</v>
      </c>
    </row>
    <row r="121" spans="48:49" x14ac:dyDescent="0.25">
      <c r="AV121" s="161" t="s">
        <v>347</v>
      </c>
      <c r="AW121" s="161" t="s">
        <v>348</v>
      </c>
    </row>
    <row r="122" spans="48:49" x14ac:dyDescent="0.25">
      <c r="AV122" s="161" t="s">
        <v>349</v>
      </c>
      <c r="AW122" s="161" t="s">
        <v>350</v>
      </c>
    </row>
    <row r="123" spans="48:49" x14ac:dyDescent="0.25">
      <c r="AV123" s="161" t="s">
        <v>351</v>
      </c>
      <c r="AW123" s="161" t="s">
        <v>352</v>
      </c>
    </row>
    <row r="124" spans="48:49" x14ac:dyDescent="0.25">
      <c r="AV124" s="161" t="s">
        <v>353</v>
      </c>
      <c r="AW124" s="161" t="s">
        <v>354</v>
      </c>
    </row>
    <row r="125" spans="48:49" x14ac:dyDescent="0.25">
      <c r="AV125" s="161" t="s">
        <v>355</v>
      </c>
      <c r="AW125" s="161" t="s">
        <v>356</v>
      </c>
    </row>
    <row r="126" spans="48:49" x14ac:dyDescent="0.25">
      <c r="AV126" s="161" t="s">
        <v>357</v>
      </c>
      <c r="AW126" s="161" t="s">
        <v>358</v>
      </c>
    </row>
    <row r="127" spans="48:49" x14ac:dyDescent="0.25">
      <c r="AV127" s="161" t="s">
        <v>359</v>
      </c>
      <c r="AW127" s="161" t="s">
        <v>360</v>
      </c>
    </row>
    <row r="128" spans="48:49" x14ac:dyDescent="0.25">
      <c r="AV128" s="161" t="s">
        <v>361</v>
      </c>
      <c r="AW128" s="161" t="s">
        <v>362</v>
      </c>
    </row>
    <row r="129" spans="48:49" x14ac:dyDescent="0.25">
      <c r="AV129" s="161" t="s">
        <v>363</v>
      </c>
      <c r="AW129" s="161" t="s">
        <v>364</v>
      </c>
    </row>
    <row r="130" spans="48:49" x14ac:dyDescent="0.25">
      <c r="AV130" s="161" t="s">
        <v>365</v>
      </c>
      <c r="AW130" s="161" t="s">
        <v>366</v>
      </c>
    </row>
    <row r="131" spans="48:49" x14ac:dyDescent="0.25">
      <c r="AV131" s="161" t="s">
        <v>367</v>
      </c>
      <c r="AW131" s="161" t="s">
        <v>368</v>
      </c>
    </row>
    <row r="132" spans="48:49" x14ac:dyDescent="0.25">
      <c r="AV132" s="161" t="s">
        <v>369</v>
      </c>
      <c r="AW132" s="161" t="s">
        <v>370</v>
      </c>
    </row>
    <row r="133" spans="48:49" x14ac:dyDescent="0.25">
      <c r="AV133" s="161" t="s">
        <v>371</v>
      </c>
      <c r="AW133" s="161" t="s">
        <v>372</v>
      </c>
    </row>
    <row r="134" spans="48:49" x14ac:dyDescent="0.25">
      <c r="AV134" s="161" t="s">
        <v>373</v>
      </c>
      <c r="AW134" s="161" t="s">
        <v>374</v>
      </c>
    </row>
    <row r="135" spans="48:49" x14ac:dyDescent="0.25">
      <c r="AV135" s="161" t="s">
        <v>375</v>
      </c>
      <c r="AW135" s="161" t="s">
        <v>376</v>
      </c>
    </row>
    <row r="136" spans="48:49" x14ac:dyDescent="0.25">
      <c r="AV136" s="161" t="s">
        <v>377</v>
      </c>
      <c r="AW136" s="161" t="s">
        <v>251</v>
      </c>
    </row>
    <row r="137" spans="48:49" x14ac:dyDescent="0.25">
      <c r="AV137" s="161" t="s">
        <v>378</v>
      </c>
      <c r="AW137" s="161" t="s">
        <v>251</v>
      </c>
    </row>
    <row r="138" spans="48:49" x14ac:dyDescent="0.25">
      <c r="AV138" s="161" t="s">
        <v>379</v>
      </c>
      <c r="AW138" s="161" t="s">
        <v>251</v>
      </c>
    </row>
    <row r="139" spans="48:49" x14ac:dyDescent="0.25">
      <c r="AV139" s="161" t="s">
        <v>380</v>
      </c>
      <c r="AW139" s="161" t="s">
        <v>251</v>
      </c>
    </row>
    <row r="140" spans="48:49" x14ac:dyDescent="0.25">
      <c r="AV140" s="161" t="s">
        <v>381</v>
      </c>
      <c r="AW140" s="161" t="s">
        <v>251</v>
      </c>
    </row>
    <row r="141" spans="48:49" x14ac:dyDescent="0.25">
      <c r="AV141" s="161" t="s">
        <v>382</v>
      </c>
      <c r="AW141" s="161" t="s">
        <v>251</v>
      </c>
    </row>
    <row r="142" spans="48:49" x14ac:dyDescent="0.25">
      <c r="AV142" s="161" t="s">
        <v>383</v>
      </c>
      <c r="AW142" s="161" t="s">
        <v>384</v>
      </c>
    </row>
    <row r="143" spans="48:49" x14ac:dyDescent="0.25">
      <c r="AV143" s="161" t="s">
        <v>385</v>
      </c>
      <c r="AW143" s="161" t="s">
        <v>386</v>
      </c>
    </row>
    <row r="144" spans="48:49" x14ac:dyDescent="0.25">
      <c r="AV144" s="161" t="s">
        <v>387</v>
      </c>
      <c r="AW144" s="161" t="s">
        <v>388</v>
      </c>
    </row>
    <row r="145" spans="48:49" x14ac:dyDescent="0.25">
      <c r="AV145" s="161" t="s">
        <v>389</v>
      </c>
      <c r="AW145" s="161" t="s">
        <v>390</v>
      </c>
    </row>
    <row r="146" spans="48:49" x14ac:dyDescent="0.25">
      <c r="AV146" s="161" t="s">
        <v>391</v>
      </c>
      <c r="AW146" s="161" t="s">
        <v>392</v>
      </c>
    </row>
    <row r="147" spans="48:49" x14ac:dyDescent="0.25">
      <c r="AV147" s="161" t="s">
        <v>393</v>
      </c>
      <c r="AW147" s="161" t="s">
        <v>394</v>
      </c>
    </row>
    <row r="148" spans="48:49" x14ac:dyDescent="0.25">
      <c r="AV148" s="161" t="s">
        <v>395</v>
      </c>
      <c r="AW148" s="161" t="s">
        <v>394</v>
      </c>
    </row>
    <row r="149" spans="48:49" x14ac:dyDescent="0.25">
      <c r="AV149" s="161" t="s">
        <v>396</v>
      </c>
      <c r="AW149" s="161" t="s">
        <v>394</v>
      </c>
    </row>
    <row r="150" spans="48:49" x14ac:dyDescent="0.25">
      <c r="AV150" s="161" t="s">
        <v>397</v>
      </c>
      <c r="AW150" s="161" t="s">
        <v>394</v>
      </c>
    </row>
    <row r="151" spans="48:49" x14ac:dyDescent="0.25">
      <c r="AV151" s="161" t="s">
        <v>398</v>
      </c>
      <c r="AW151" s="161" t="s">
        <v>394</v>
      </c>
    </row>
    <row r="152" spans="48:49" x14ac:dyDescent="0.25">
      <c r="AV152" s="161" t="s">
        <v>399</v>
      </c>
      <c r="AW152" s="161" t="s">
        <v>394</v>
      </c>
    </row>
    <row r="153" spans="48:49" x14ac:dyDescent="0.25">
      <c r="AV153" s="161" t="s">
        <v>400</v>
      </c>
      <c r="AW153" s="161" t="s">
        <v>394</v>
      </c>
    </row>
    <row r="154" spans="48:49" x14ac:dyDescent="0.25">
      <c r="AV154" s="161" t="s">
        <v>79</v>
      </c>
      <c r="AW154" s="161" t="s">
        <v>401</v>
      </c>
    </row>
    <row r="155" spans="48:49" x14ac:dyDescent="0.25">
      <c r="AV155" s="161" t="s">
        <v>402</v>
      </c>
      <c r="AW155" s="161" t="s">
        <v>403</v>
      </c>
    </row>
    <row r="156" spans="48:49" x14ac:dyDescent="0.25">
      <c r="AV156" s="161" t="s">
        <v>404</v>
      </c>
      <c r="AW156" s="161" t="s">
        <v>405</v>
      </c>
    </row>
    <row r="157" spans="48:49" x14ac:dyDescent="0.25">
      <c r="AV157" s="161" t="s">
        <v>406</v>
      </c>
      <c r="AW157" s="161" t="s">
        <v>407</v>
      </c>
    </row>
    <row r="158" spans="48:49" x14ac:dyDescent="0.25">
      <c r="AV158" s="161" t="s">
        <v>408</v>
      </c>
      <c r="AW158" s="161" t="s">
        <v>409</v>
      </c>
    </row>
    <row r="159" spans="48:49" x14ac:dyDescent="0.25">
      <c r="AV159" s="161" t="s">
        <v>410</v>
      </c>
      <c r="AW159" s="161" t="s">
        <v>411</v>
      </c>
    </row>
    <row r="160" spans="48:49" x14ac:dyDescent="0.25">
      <c r="AV160" s="161" t="s">
        <v>412</v>
      </c>
      <c r="AW160" s="161" t="s">
        <v>413</v>
      </c>
    </row>
    <row r="161" spans="48:49" x14ac:dyDescent="0.25">
      <c r="AV161" s="161" t="s">
        <v>68</v>
      </c>
      <c r="AW161" s="161" t="s">
        <v>414</v>
      </c>
    </row>
    <row r="162" spans="48:49" x14ac:dyDescent="0.25">
      <c r="AV162" s="161" t="s">
        <v>415</v>
      </c>
      <c r="AW162" s="161" t="s">
        <v>416</v>
      </c>
    </row>
    <row r="163" spans="48:49" x14ac:dyDescent="0.25">
      <c r="AV163" s="161" t="s">
        <v>417</v>
      </c>
      <c r="AW163" s="161" t="s">
        <v>418</v>
      </c>
    </row>
    <row r="164" spans="48:49" x14ac:dyDescent="0.25">
      <c r="AV164" s="161" t="s">
        <v>419</v>
      </c>
      <c r="AW164" s="161" t="s">
        <v>420</v>
      </c>
    </row>
    <row r="165" spans="48:49" x14ac:dyDescent="0.25">
      <c r="AV165" s="161" t="s">
        <v>421</v>
      </c>
      <c r="AW165" s="161" t="s">
        <v>422</v>
      </c>
    </row>
    <row r="166" spans="48:49" x14ac:dyDescent="0.25">
      <c r="AV166" s="161" t="s">
        <v>423</v>
      </c>
      <c r="AW166" s="161" t="s">
        <v>422</v>
      </c>
    </row>
    <row r="167" spans="48:49" x14ac:dyDescent="0.25">
      <c r="AV167" s="161" t="s">
        <v>424</v>
      </c>
      <c r="AW167" s="161" t="s">
        <v>422</v>
      </c>
    </row>
    <row r="168" spans="48:49" x14ac:dyDescent="0.25">
      <c r="AV168" s="161" t="s">
        <v>425</v>
      </c>
      <c r="AW168" s="161" t="s">
        <v>426</v>
      </c>
    </row>
    <row r="169" spans="48:49" x14ac:dyDescent="0.25">
      <c r="AV169" s="161" t="s">
        <v>427</v>
      </c>
      <c r="AW169" s="161" t="s">
        <v>422</v>
      </c>
    </row>
    <row r="170" spans="48:49" x14ac:dyDescent="0.25">
      <c r="AV170" s="161" t="s">
        <v>428</v>
      </c>
      <c r="AW170" s="161" t="s">
        <v>422</v>
      </c>
    </row>
    <row r="171" spans="48:49" x14ac:dyDescent="0.25">
      <c r="AV171" s="161" t="s">
        <v>429</v>
      </c>
      <c r="AW171" s="161" t="s">
        <v>426</v>
      </c>
    </row>
    <row r="172" spans="48:49" x14ac:dyDescent="0.25">
      <c r="AV172" s="161" t="s">
        <v>430</v>
      </c>
      <c r="AW172" s="161" t="s">
        <v>426</v>
      </c>
    </row>
    <row r="173" spans="48:49" x14ac:dyDescent="0.25">
      <c r="AV173" s="161" t="s">
        <v>431</v>
      </c>
      <c r="AW173" s="161" t="s">
        <v>426</v>
      </c>
    </row>
    <row r="174" spans="48:49" x14ac:dyDescent="0.25">
      <c r="AV174" s="161" t="s">
        <v>432</v>
      </c>
      <c r="AW174" s="161" t="s">
        <v>426</v>
      </c>
    </row>
    <row r="175" spans="48:49" x14ac:dyDescent="0.25">
      <c r="AV175" s="161" t="s">
        <v>433</v>
      </c>
      <c r="AW175" s="161" t="s">
        <v>426</v>
      </c>
    </row>
    <row r="176" spans="48:49" x14ac:dyDescent="0.25">
      <c r="AV176" s="161" t="s">
        <v>434</v>
      </c>
      <c r="AW176" s="161" t="s">
        <v>426</v>
      </c>
    </row>
    <row r="177" spans="48:49" x14ac:dyDescent="0.25">
      <c r="AV177" s="161" t="s">
        <v>435</v>
      </c>
      <c r="AW177" s="161" t="s">
        <v>426</v>
      </c>
    </row>
    <row r="178" spans="48:49" x14ac:dyDescent="0.25">
      <c r="AV178" s="161" t="s">
        <v>436</v>
      </c>
      <c r="AW178" s="161" t="s">
        <v>426</v>
      </c>
    </row>
    <row r="179" spans="48:49" x14ac:dyDescent="0.25">
      <c r="AV179" s="161" t="s">
        <v>437</v>
      </c>
      <c r="AW179" s="161" t="s">
        <v>426</v>
      </c>
    </row>
    <row r="180" spans="48:49" x14ac:dyDescent="0.25">
      <c r="AV180" s="161" t="s">
        <v>438</v>
      </c>
      <c r="AW180" s="161" t="s">
        <v>439</v>
      </c>
    </row>
    <row r="181" spans="48:49" x14ac:dyDescent="0.25">
      <c r="AV181" s="161" t="s">
        <v>63</v>
      </c>
      <c r="AW181" s="161" t="s">
        <v>440</v>
      </c>
    </row>
    <row r="182" spans="48:49" x14ac:dyDescent="0.25">
      <c r="AV182" s="161" t="s">
        <v>441</v>
      </c>
      <c r="AW182" s="161" t="s">
        <v>442</v>
      </c>
    </row>
    <row r="183" spans="48:49" x14ac:dyDescent="0.25">
      <c r="AV183" s="161" t="s">
        <v>443</v>
      </c>
      <c r="AW183" s="161" t="s">
        <v>442</v>
      </c>
    </row>
    <row r="184" spans="48:49" x14ac:dyDescent="0.25">
      <c r="AV184" s="161" t="s">
        <v>444</v>
      </c>
      <c r="AW184" s="161" t="s">
        <v>445</v>
      </c>
    </row>
    <row r="185" spans="48:49" x14ac:dyDescent="0.25">
      <c r="AV185" s="161" t="s">
        <v>446</v>
      </c>
      <c r="AW185" s="161" t="s">
        <v>445</v>
      </c>
    </row>
    <row r="186" spans="48:49" x14ac:dyDescent="0.25">
      <c r="AV186" s="161" t="s">
        <v>447</v>
      </c>
      <c r="AW186" s="161" t="s">
        <v>445</v>
      </c>
    </row>
    <row r="187" spans="48:49" x14ac:dyDescent="0.25">
      <c r="AV187" s="161" t="s">
        <v>448</v>
      </c>
      <c r="AW187" s="161" t="s">
        <v>445</v>
      </c>
    </row>
    <row r="188" spans="48:49" x14ac:dyDescent="0.25">
      <c r="AV188" s="161" t="s">
        <v>449</v>
      </c>
      <c r="AW188" s="161" t="s">
        <v>445</v>
      </c>
    </row>
    <row r="189" spans="48:49" x14ac:dyDescent="0.25">
      <c r="AV189" s="161" t="s">
        <v>450</v>
      </c>
      <c r="AW189" s="161" t="s">
        <v>451</v>
      </c>
    </row>
    <row r="190" spans="48:49" x14ac:dyDescent="0.25">
      <c r="AV190" s="161" t="s">
        <v>67</v>
      </c>
      <c r="AW190" s="161" t="s">
        <v>452</v>
      </c>
    </row>
    <row r="191" spans="48:49" x14ac:dyDescent="0.25">
      <c r="AV191" s="161" t="s">
        <v>453</v>
      </c>
      <c r="AW191" s="161" t="s">
        <v>454</v>
      </c>
    </row>
    <row r="192" spans="48:49" x14ac:dyDescent="0.25">
      <c r="AV192" s="161" t="s">
        <v>455</v>
      </c>
      <c r="AW192" s="161" t="s">
        <v>456</v>
      </c>
    </row>
    <row r="193" spans="48:49" x14ac:dyDescent="0.25">
      <c r="AV193" s="161" t="s">
        <v>78</v>
      </c>
      <c r="AW193" s="161" t="s">
        <v>457</v>
      </c>
    </row>
    <row r="194" spans="48:49" x14ac:dyDescent="0.25">
      <c r="AV194" s="161" t="s">
        <v>458</v>
      </c>
      <c r="AW194" s="161" t="s">
        <v>459</v>
      </c>
    </row>
    <row r="195" spans="48:49" x14ac:dyDescent="0.25">
      <c r="AV195" s="161" t="s">
        <v>458</v>
      </c>
      <c r="AW195" s="161" t="s">
        <v>459</v>
      </c>
    </row>
    <row r="196" spans="48:49" x14ac:dyDescent="0.25">
      <c r="AV196" s="161" t="s">
        <v>460</v>
      </c>
      <c r="AW196" s="161" t="s">
        <v>461</v>
      </c>
    </row>
    <row r="197" spans="48:49" x14ac:dyDescent="0.25">
      <c r="AV197" s="161" t="s">
        <v>462</v>
      </c>
      <c r="AW197" s="161" t="s">
        <v>463</v>
      </c>
    </row>
    <row r="198" spans="48:49" x14ac:dyDescent="0.25">
      <c r="AV198" s="161" t="s">
        <v>464</v>
      </c>
      <c r="AW198" s="161" t="s">
        <v>253</v>
      </c>
    </row>
    <row r="199" spans="48:49" x14ac:dyDescent="0.25">
      <c r="AV199" s="161" t="s">
        <v>465</v>
      </c>
      <c r="AW199" s="161" t="s">
        <v>253</v>
      </c>
    </row>
    <row r="200" spans="48:49" x14ac:dyDescent="0.25">
      <c r="AV200" s="161" t="s">
        <v>466</v>
      </c>
      <c r="AW200" s="161" t="s">
        <v>253</v>
      </c>
    </row>
    <row r="201" spans="48:49" x14ac:dyDescent="0.25">
      <c r="AV201" s="161" t="s">
        <v>467</v>
      </c>
      <c r="AW201" s="161" t="s">
        <v>253</v>
      </c>
    </row>
    <row r="202" spans="48:49" x14ac:dyDescent="0.25">
      <c r="AV202" s="161" t="s">
        <v>468</v>
      </c>
      <c r="AW202" s="161" t="s">
        <v>469</v>
      </c>
    </row>
    <row r="203" spans="48:49" x14ac:dyDescent="0.25">
      <c r="AV203" s="161" t="s">
        <v>470</v>
      </c>
      <c r="AW203" s="161" t="s">
        <v>471</v>
      </c>
    </row>
    <row r="204" spans="48:49" x14ac:dyDescent="0.25">
      <c r="AV204" s="161" t="s">
        <v>472</v>
      </c>
      <c r="AW204" s="161" t="s">
        <v>473</v>
      </c>
    </row>
    <row r="205" spans="48:49" x14ac:dyDescent="0.25">
      <c r="AV205" s="161" t="s">
        <v>474</v>
      </c>
      <c r="AW205" s="161" t="s">
        <v>475</v>
      </c>
    </row>
    <row r="206" spans="48:49" x14ac:dyDescent="0.25">
      <c r="AV206" s="161" t="s">
        <v>476</v>
      </c>
      <c r="AW206" s="161" t="s">
        <v>477</v>
      </c>
    </row>
    <row r="207" spans="48:49" x14ac:dyDescent="0.25">
      <c r="AV207" s="161" t="s">
        <v>478</v>
      </c>
      <c r="AW207" s="161" t="s">
        <v>479</v>
      </c>
    </row>
    <row r="208" spans="48:49" x14ac:dyDescent="0.25">
      <c r="AV208" s="161" t="s">
        <v>480</v>
      </c>
      <c r="AW208" s="161" t="s">
        <v>481</v>
      </c>
    </row>
    <row r="209" spans="48:49" x14ac:dyDescent="0.25">
      <c r="AV209" s="161" t="s">
        <v>482</v>
      </c>
      <c r="AW209" s="161" t="s">
        <v>483</v>
      </c>
    </row>
    <row r="210" spans="48:49" x14ac:dyDescent="0.25">
      <c r="AV210" s="161" t="s">
        <v>81</v>
      </c>
      <c r="AW210" s="161" t="s">
        <v>484</v>
      </c>
    </row>
    <row r="211" spans="48:49" x14ac:dyDescent="0.25">
      <c r="AV211" s="161" t="s">
        <v>485</v>
      </c>
      <c r="AW211" s="161" t="s">
        <v>486</v>
      </c>
    </row>
    <row r="212" spans="48:49" x14ac:dyDescent="0.25">
      <c r="AV212" s="161" t="s">
        <v>487</v>
      </c>
      <c r="AW212" s="161" t="s">
        <v>486</v>
      </c>
    </row>
    <row r="213" spans="48:49" x14ac:dyDescent="0.25">
      <c r="AV213" s="161" t="s">
        <v>488</v>
      </c>
      <c r="AW213" s="161" t="s">
        <v>489</v>
      </c>
    </row>
    <row r="214" spans="48:49" x14ac:dyDescent="0.25">
      <c r="AV214" s="161" t="s">
        <v>490</v>
      </c>
      <c r="AW214" s="161" t="s">
        <v>491</v>
      </c>
    </row>
    <row r="215" spans="48:49" x14ac:dyDescent="0.25">
      <c r="AV215" s="161" t="s">
        <v>492</v>
      </c>
      <c r="AW215" s="161" t="s">
        <v>491</v>
      </c>
    </row>
    <row r="216" spans="48:49" x14ac:dyDescent="0.25">
      <c r="AV216" s="161" t="s">
        <v>493</v>
      </c>
      <c r="AW216" s="161" t="s">
        <v>491</v>
      </c>
    </row>
    <row r="217" spans="48:49" x14ac:dyDescent="0.25">
      <c r="AV217" s="161" t="s">
        <v>494</v>
      </c>
      <c r="AW217" s="161" t="s">
        <v>495</v>
      </c>
    </row>
    <row r="218" spans="48:49" x14ac:dyDescent="0.25">
      <c r="AV218" s="161" t="s">
        <v>496</v>
      </c>
      <c r="AW218" s="161" t="s">
        <v>495</v>
      </c>
    </row>
    <row r="219" spans="48:49" x14ac:dyDescent="0.25">
      <c r="AV219" s="161" t="s">
        <v>497</v>
      </c>
      <c r="AW219" s="161" t="s">
        <v>495</v>
      </c>
    </row>
    <row r="220" spans="48:49" x14ac:dyDescent="0.25">
      <c r="AV220" s="161" t="s">
        <v>498</v>
      </c>
      <c r="AW220" s="161" t="s">
        <v>495</v>
      </c>
    </row>
    <row r="221" spans="48:49" x14ac:dyDescent="0.25">
      <c r="AV221" s="161" t="s">
        <v>499</v>
      </c>
      <c r="AW221" s="161" t="s">
        <v>500</v>
      </c>
    </row>
    <row r="222" spans="48:49" x14ac:dyDescent="0.25">
      <c r="AV222" s="161" t="s">
        <v>501</v>
      </c>
      <c r="AW222" s="161" t="s">
        <v>502</v>
      </c>
    </row>
    <row r="223" spans="48:49" x14ac:dyDescent="0.25">
      <c r="AV223" s="161" t="s">
        <v>503</v>
      </c>
      <c r="AW223" s="161" t="s">
        <v>504</v>
      </c>
    </row>
    <row r="224" spans="48:49" x14ac:dyDescent="0.25">
      <c r="AV224" s="161" t="s">
        <v>505</v>
      </c>
      <c r="AW224" s="161" t="s">
        <v>506</v>
      </c>
    </row>
    <row r="225" spans="48:49" x14ac:dyDescent="0.25">
      <c r="AV225" s="161" t="s">
        <v>80</v>
      </c>
      <c r="AW225" s="161" t="s">
        <v>507</v>
      </c>
    </row>
    <row r="226" spans="48:49" x14ac:dyDescent="0.25">
      <c r="AV226" s="161" t="s">
        <v>508</v>
      </c>
      <c r="AW226" s="161" t="s">
        <v>509</v>
      </c>
    </row>
    <row r="227" spans="48:49" x14ac:dyDescent="0.25">
      <c r="AV227" s="161" t="s">
        <v>510</v>
      </c>
      <c r="AW227" s="161" t="s">
        <v>509</v>
      </c>
    </row>
    <row r="228" spans="48:49" x14ac:dyDescent="0.25">
      <c r="AV228" s="161" t="s">
        <v>511</v>
      </c>
      <c r="AW228" s="161" t="s">
        <v>227</v>
      </c>
    </row>
    <row r="229" spans="48:49" x14ac:dyDescent="0.25">
      <c r="AV229" s="161" t="s">
        <v>512</v>
      </c>
      <c r="AW229" s="161" t="s">
        <v>227</v>
      </c>
    </row>
    <row r="230" spans="48:49" x14ac:dyDescent="0.25">
      <c r="AV230" s="161" t="s">
        <v>513</v>
      </c>
      <c r="AW230" s="161" t="s">
        <v>514</v>
      </c>
    </row>
    <row r="231" spans="48:49" x14ac:dyDescent="0.25">
      <c r="AV231" s="161" t="s">
        <v>515</v>
      </c>
      <c r="AW231" s="161" t="s">
        <v>514</v>
      </c>
    </row>
    <row r="232" spans="48:49" x14ac:dyDescent="0.25">
      <c r="AV232" s="161" t="s">
        <v>516</v>
      </c>
      <c r="AW232" s="161" t="s">
        <v>517</v>
      </c>
    </row>
    <row r="233" spans="48:49" x14ac:dyDescent="0.25">
      <c r="AV233" s="161" t="s">
        <v>518</v>
      </c>
      <c r="AW233" s="161" t="s">
        <v>519</v>
      </c>
    </row>
    <row r="234" spans="48:49" x14ac:dyDescent="0.25">
      <c r="AV234" s="161" t="s">
        <v>520</v>
      </c>
      <c r="AW234" s="161" t="s">
        <v>521</v>
      </c>
    </row>
    <row r="235" spans="48:49" x14ac:dyDescent="0.25">
      <c r="AV235" s="161" t="s">
        <v>522</v>
      </c>
      <c r="AW235" s="161" t="s">
        <v>523</v>
      </c>
    </row>
    <row r="236" spans="48:49" x14ac:dyDescent="0.25">
      <c r="AV236" s="161" t="s">
        <v>524</v>
      </c>
      <c r="AW236" s="161" t="s">
        <v>525</v>
      </c>
    </row>
    <row r="237" spans="48:49" x14ac:dyDescent="0.25">
      <c r="AV237" s="161" t="s">
        <v>526</v>
      </c>
      <c r="AW237" s="161" t="s">
        <v>527</v>
      </c>
    </row>
    <row r="238" spans="48:49" x14ac:dyDescent="0.25">
      <c r="AV238" s="161" t="s">
        <v>528</v>
      </c>
      <c r="AW238" s="161" t="s">
        <v>529</v>
      </c>
    </row>
    <row r="239" spans="48:49" x14ac:dyDescent="0.25">
      <c r="AV239" s="161" t="s">
        <v>530</v>
      </c>
      <c r="AW239" s="161" t="s">
        <v>531</v>
      </c>
    </row>
    <row r="240" spans="48:49" x14ac:dyDescent="0.25">
      <c r="AV240" s="161" t="s">
        <v>532</v>
      </c>
      <c r="AW240" s="161" t="s">
        <v>533</v>
      </c>
    </row>
    <row r="241" spans="48:49" x14ac:dyDescent="0.25">
      <c r="AV241" s="161" t="s">
        <v>534</v>
      </c>
      <c r="AW241" s="161" t="s">
        <v>535</v>
      </c>
    </row>
    <row r="242" spans="48:49" x14ac:dyDescent="0.25">
      <c r="AV242" s="161" t="s">
        <v>536</v>
      </c>
      <c r="AW242" s="161" t="s">
        <v>537</v>
      </c>
    </row>
    <row r="243" spans="48:49" x14ac:dyDescent="0.25">
      <c r="AV243" s="161" t="s">
        <v>538</v>
      </c>
      <c r="AW243" s="161" t="s">
        <v>539</v>
      </c>
    </row>
    <row r="244" spans="48:49" x14ac:dyDescent="0.25">
      <c r="AV244" s="161" t="s">
        <v>540</v>
      </c>
      <c r="AW244" s="161" t="s">
        <v>541</v>
      </c>
    </row>
    <row r="245" spans="48:49" x14ac:dyDescent="0.25">
      <c r="AV245" s="161" t="s">
        <v>542</v>
      </c>
      <c r="AW245" s="161" t="s">
        <v>543</v>
      </c>
    </row>
    <row r="246" spans="48:49" x14ac:dyDescent="0.25">
      <c r="AV246" s="161" t="s">
        <v>544</v>
      </c>
      <c r="AW246" s="161" t="s">
        <v>543</v>
      </c>
    </row>
    <row r="247" spans="48:49" x14ac:dyDescent="0.25">
      <c r="AV247" s="161" t="s">
        <v>545</v>
      </c>
      <c r="AW247" s="161" t="s">
        <v>546</v>
      </c>
    </row>
    <row r="248" spans="48:49" x14ac:dyDescent="0.25">
      <c r="AV248" s="161" t="s">
        <v>547</v>
      </c>
      <c r="AW248" s="161" t="s">
        <v>548</v>
      </c>
    </row>
    <row r="249" spans="48:49" x14ac:dyDescent="0.25">
      <c r="AV249" s="161" t="s">
        <v>74</v>
      </c>
      <c r="AW249" s="161" t="s">
        <v>549</v>
      </c>
    </row>
    <row r="250" spans="48:49" x14ac:dyDescent="0.25">
      <c r="AV250" s="161" t="s">
        <v>550</v>
      </c>
      <c r="AW250" s="161" t="s">
        <v>551</v>
      </c>
    </row>
    <row r="251" spans="48:49" x14ac:dyDescent="0.25">
      <c r="AV251" s="161" t="s">
        <v>552</v>
      </c>
      <c r="AW251" s="161" t="s">
        <v>551</v>
      </c>
    </row>
    <row r="252" spans="48:49" x14ac:dyDescent="0.25">
      <c r="AV252" s="161" t="s">
        <v>553</v>
      </c>
      <c r="AW252" s="161" t="s">
        <v>554</v>
      </c>
    </row>
    <row r="253" spans="48:49" x14ac:dyDescent="0.25">
      <c r="AV253" s="161" t="s">
        <v>555</v>
      </c>
      <c r="AW253" s="161" t="s">
        <v>556</v>
      </c>
    </row>
    <row r="254" spans="48:49" x14ac:dyDescent="0.25">
      <c r="AV254" s="161" t="s">
        <v>71</v>
      </c>
      <c r="AW254" s="161" t="s">
        <v>556</v>
      </c>
    </row>
    <row r="255" spans="48:49" x14ac:dyDescent="0.25">
      <c r="AV255" s="161" t="s">
        <v>557</v>
      </c>
      <c r="AW255" s="161" t="s">
        <v>556</v>
      </c>
    </row>
    <row r="256" spans="48:49" x14ac:dyDescent="0.25">
      <c r="AV256" s="161" t="s">
        <v>558</v>
      </c>
      <c r="AW256" s="161" t="s">
        <v>559</v>
      </c>
    </row>
    <row r="257" spans="48:49" x14ac:dyDescent="0.25">
      <c r="AV257" s="161" t="s">
        <v>560</v>
      </c>
      <c r="AW257" s="161" t="s">
        <v>561</v>
      </c>
    </row>
    <row r="258" spans="48:49" x14ac:dyDescent="0.25">
      <c r="AV258" s="161" t="s">
        <v>562</v>
      </c>
      <c r="AW258" s="161" t="s">
        <v>563</v>
      </c>
    </row>
    <row r="259" spans="48:49" x14ac:dyDescent="0.25">
      <c r="AV259" s="161" t="s">
        <v>564</v>
      </c>
      <c r="AW259" s="161" t="s">
        <v>565</v>
      </c>
    </row>
    <row r="260" spans="48:49" x14ac:dyDescent="0.25">
      <c r="AV260" s="161" t="s">
        <v>566</v>
      </c>
      <c r="AW260" s="161" t="s">
        <v>567</v>
      </c>
    </row>
    <row r="261" spans="48:49" x14ac:dyDescent="0.25">
      <c r="AV261" s="161" t="s">
        <v>568</v>
      </c>
      <c r="AW261" s="161" t="s">
        <v>569</v>
      </c>
    </row>
    <row r="262" spans="48:49" x14ac:dyDescent="0.25">
      <c r="AV262" s="161" t="s">
        <v>570</v>
      </c>
      <c r="AW262" s="161" t="s">
        <v>571</v>
      </c>
    </row>
    <row r="263" spans="48:49" x14ac:dyDescent="0.25">
      <c r="AV263" s="161" t="s">
        <v>572</v>
      </c>
      <c r="AW263" s="161" t="s">
        <v>573</v>
      </c>
    </row>
    <row r="264" spans="48:49" x14ac:dyDescent="0.25">
      <c r="AV264" s="161" t="s">
        <v>574</v>
      </c>
      <c r="AW264" s="161" t="s">
        <v>575</v>
      </c>
    </row>
    <row r="265" spans="48:49" x14ac:dyDescent="0.25">
      <c r="AV265" s="161" t="s">
        <v>75</v>
      </c>
      <c r="AW265" s="161" t="s">
        <v>576</v>
      </c>
    </row>
    <row r="266" spans="48:49" x14ac:dyDescent="0.25">
      <c r="AV266" s="161" t="s">
        <v>577</v>
      </c>
      <c r="AW266" s="161" t="s">
        <v>578</v>
      </c>
    </row>
    <row r="267" spans="48:49" x14ac:dyDescent="0.25">
      <c r="AV267" s="161" t="s">
        <v>579</v>
      </c>
      <c r="AW267" s="161" t="s">
        <v>580</v>
      </c>
    </row>
    <row r="268" spans="48:49" x14ac:dyDescent="0.25">
      <c r="AV268" s="161" t="s">
        <v>581</v>
      </c>
      <c r="AW268" s="161" t="s">
        <v>580</v>
      </c>
    </row>
    <row r="269" spans="48:49" x14ac:dyDescent="0.25">
      <c r="AV269" s="161" t="s">
        <v>582</v>
      </c>
      <c r="AW269" s="161" t="s">
        <v>583</v>
      </c>
    </row>
    <row r="270" spans="48:49" x14ac:dyDescent="0.25">
      <c r="AV270" s="161" t="s">
        <v>584</v>
      </c>
      <c r="AW270" s="161" t="s">
        <v>583</v>
      </c>
    </row>
    <row r="271" spans="48:49" x14ac:dyDescent="0.25">
      <c r="AV271" s="161" t="s">
        <v>585</v>
      </c>
      <c r="AW271" s="161" t="s">
        <v>586</v>
      </c>
    </row>
    <row r="272" spans="48:49" x14ac:dyDescent="0.25">
      <c r="AV272" s="161" t="s">
        <v>587</v>
      </c>
      <c r="AW272" s="161" t="s">
        <v>586</v>
      </c>
    </row>
    <row r="273" spans="48:49" x14ac:dyDescent="0.25">
      <c r="AV273" s="161" t="s">
        <v>588</v>
      </c>
      <c r="AW273" s="161" t="s">
        <v>589</v>
      </c>
    </row>
    <row r="274" spans="48:49" x14ac:dyDescent="0.25">
      <c r="AV274" s="161" t="s">
        <v>590</v>
      </c>
      <c r="AW274" s="161" t="s">
        <v>591</v>
      </c>
    </row>
    <row r="275" spans="48:49" x14ac:dyDescent="0.25">
      <c r="AV275" s="161" t="s">
        <v>592</v>
      </c>
      <c r="AW275" s="161" t="s">
        <v>593</v>
      </c>
    </row>
    <row r="276" spans="48:49" x14ac:dyDescent="0.25">
      <c r="AV276" s="161" t="s">
        <v>594</v>
      </c>
      <c r="AW276" s="161" t="s">
        <v>595</v>
      </c>
    </row>
    <row r="277" spans="48:49" x14ac:dyDescent="0.25">
      <c r="AV277" s="161" t="s">
        <v>596</v>
      </c>
      <c r="AW277" s="161" t="s">
        <v>597</v>
      </c>
    </row>
    <row r="278" spans="48:49" x14ac:dyDescent="0.25">
      <c r="AV278" s="161" t="s">
        <v>598</v>
      </c>
      <c r="AW278" s="161" t="s">
        <v>599</v>
      </c>
    </row>
    <row r="279" spans="48:49" x14ac:dyDescent="0.25">
      <c r="AV279" s="161" t="s">
        <v>600</v>
      </c>
      <c r="AW279" s="161" t="s">
        <v>599</v>
      </c>
    </row>
    <row r="280" spans="48:49" x14ac:dyDescent="0.25">
      <c r="AV280" s="161" t="s">
        <v>62</v>
      </c>
      <c r="AW280" s="161" t="s">
        <v>601</v>
      </c>
    </row>
    <row r="281" spans="48:49" x14ac:dyDescent="0.25">
      <c r="AV281" s="161" t="s">
        <v>602</v>
      </c>
      <c r="AW281" s="161" t="s">
        <v>603</v>
      </c>
    </row>
    <row r="282" spans="48:49" x14ac:dyDescent="0.25">
      <c r="AV282" s="161" t="s">
        <v>604</v>
      </c>
      <c r="AW282" s="161" t="s">
        <v>605</v>
      </c>
    </row>
    <row r="283" spans="48:49" x14ac:dyDescent="0.25">
      <c r="AV283" s="161" t="s">
        <v>606</v>
      </c>
      <c r="AW283" s="161" t="s">
        <v>605</v>
      </c>
    </row>
    <row r="284" spans="48:49" x14ac:dyDescent="0.25">
      <c r="AV284" s="161" t="s">
        <v>607</v>
      </c>
      <c r="AW284" s="161" t="s">
        <v>608</v>
      </c>
    </row>
    <row r="285" spans="48:49" x14ac:dyDescent="0.25">
      <c r="AV285" s="161" t="s">
        <v>609</v>
      </c>
      <c r="AW285" s="161" t="s">
        <v>608</v>
      </c>
    </row>
    <row r="286" spans="48:49" x14ac:dyDescent="0.25">
      <c r="AV286" s="161" t="s">
        <v>610</v>
      </c>
      <c r="AW286" s="161" t="s">
        <v>611</v>
      </c>
    </row>
    <row r="287" spans="48:49" x14ac:dyDescent="0.25">
      <c r="AV287" s="161" t="s">
        <v>612</v>
      </c>
      <c r="AW287" s="161" t="s">
        <v>613</v>
      </c>
    </row>
    <row r="288" spans="48:49" x14ac:dyDescent="0.25">
      <c r="AV288" s="161" t="s">
        <v>614</v>
      </c>
      <c r="AW288" s="161" t="s">
        <v>615</v>
      </c>
    </row>
    <row r="289" spans="48:49" x14ac:dyDescent="0.25">
      <c r="AV289" s="161" t="s">
        <v>616</v>
      </c>
      <c r="AW289" s="161" t="s">
        <v>617</v>
      </c>
    </row>
    <row r="290" spans="48:49" x14ac:dyDescent="0.25">
      <c r="AV290" s="161" t="s">
        <v>618</v>
      </c>
      <c r="AW290" s="161" t="s">
        <v>617</v>
      </c>
    </row>
    <row r="291" spans="48:49" x14ac:dyDescent="0.25">
      <c r="AV291" s="161" t="s">
        <v>619</v>
      </c>
      <c r="AW291" s="161" t="s">
        <v>620</v>
      </c>
    </row>
    <row r="292" spans="48:49" x14ac:dyDescent="0.25">
      <c r="AV292" s="161" t="s">
        <v>621</v>
      </c>
      <c r="AW292" s="161" t="s">
        <v>622</v>
      </c>
    </row>
    <row r="293" spans="48:49" x14ac:dyDescent="0.25">
      <c r="AV293" s="161" t="s">
        <v>623</v>
      </c>
      <c r="AW293" s="161" t="s">
        <v>624</v>
      </c>
    </row>
    <row r="294" spans="48:49" x14ac:dyDescent="0.25">
      <c r="AV294" s="161" t="s">
        <v>100</v>
      </c>
      <c r="AW294" s="161" t="s">
        <v>625</v>
      </c>
    </row>
    <row r="295" spans="48:49" x14ac:dyDescent="0.25">
      <c r="AV295" s="161" t="s">
        <v>626</v>
      </c>
      <c r="AW295" s="161" t="s">
        <v>627</v>
      </c>
    </row>
    <row r="296" spans="48:49" x14ac:dyDescent="0.25">
      <c r="AV296" s="161" t="s">
        <v>628</v>
      </c>
      <c r="AW296" s="161" t="s">
        <v>629</v>
      </c>
    </row>
    <row r="297" spans="48:49" x14ac:dyDescent="0.25">
      <c r="AV297" s="161" t="s">
        <v>630</v>
      </c>
      <c r="AW297" s="161" t="s">
        <v>631</v>
      </c>
    </row>
    <row r="298" spans="48:49" x14ac:dyDescent="0.25">
      <c r="AV298" s="161" t="s">
        <v>632</v>
      </c>
      <c r="AW298" s="161" t="s">
        <v>633</v>
      </c>
    </row>
    <row r="299" spans="48:49" x14ac:dyDescent="0.25">
      <c r="AV299" s="161" t="s">
        <v>634</v>
      </c>
      <c r="AW299" s="161" t="s">
        <v>593</v>
      </c>
    </row>
    <row r="300" spans="48:49" x14ac:dyDescent="0.25">
      <c r="AV300" s="161" t="s">
        <v>635</v>
      </c>
      <c r="AW300" s="161" t="s">
        <v>589</v>
      </c>
    </row>
    <row r="301" spans="48:49" x14ac:dyDescent="0.25">
      <c r="AV301" s="161" t="s">
        <v>636</v>
      </c>
      <c r="AW301" s="161" t="s">
        <v>637</v>
      </c>
    </row>
    <row r="302" spans="48:49" x14ac:dyDescent="0.25">
      <c r="AV302" s="161" t="s">
        <v>638</v>
      </c>
      <c r="AW302" s="161" t="s">
        <v>591</v>
      </c>
    </row>
    <row r="303" spans="48:49" x14ac:dyDescent="0.25">
      <c r="AV303" s="161" t="s">
        <v>639</v>
      </c>
      <c r="AW303" s="161" t="s">
        <v>593</v>
      </c>
    </row>
    <row r="304" spans="48:49" x14ac:dyDescent="0.25">
      <c r="AV304" s="161" t="s">
        <v>640</v>
      </c>
      <c r="AW304" s="161" t="s">
        <v>589</v>
      </c>
    </row>
    <row r="305" spans="48:49" x14ac:dyDescent="0.25">
      <c r="AV305" s="161" t="s">
        <v>641</v>
      </c>
      <c r="AW305" s="161" t="s">
        <v>591</v>
      </c>
    </row>
    <row r="306" spans="48:49" x14ac:dyDescent="0.25">
      <c r="AV306" s="161" t="s">
        <v>642</v>
      </c>
      <c r="AW306" s="161" t="s">
        <v>643</v>
      </c>
    </row>
    <row r="307" spans="48:49" x14ac:dyDescent="0.25">
      <c r="AV307" s="161" t="s">
        <v>644</v>
      </c>
      <c r="AW307" s="161" t="s">
        <v>643</v>
      </c>
    </row>
    <row r="308" spans="48:49" x14ac:dyDescent="0.25">
      <c r="AV308" s="161" t="s">
        <v>645</v>
      </c>
      <c r="AW308" s="161" t="s">
        <v>646</v>
      </c>
    </row>
    <row r="309" spans="48:49" x14ac:dyDescent="0.25">
      <c r="AV309" s="161" t="s">
        <v>647</v>
      </c>
      <c r="AW309" s="161" t="s">
        <v>556</v>
      </c>
    </row>
    <row r="310" spans="48:49" x14ac:dyDescent="0.25">
      <c r="AV310" s="161" t="s">
        <v>70</v>
      </c>
      <c r="AW310" s="161" t="s">
        <v>648</v>
      </c>
    </row>
    <row r="311" spans="48:49" x14ac:dyDescent="0.25">
      <c r="AV311" s="161" t="s">
        <v>649</v>
      </c>
      <c r="AW311" s="161" t="s">
        <v>650</v>
      </c>
    </row>
    <row r="312" spans="48:49" x14ac:dyDescent="0.25">
      <c r="AV312" s="161" t="s">
        <v>651</v>
      </c>
      <c r="AW312" s="161" t="s">
        <v>652</v>
      </c>
    </row>
    <row r="313" spans="48:49" x14ac:dyDescent="0.25">
      <c r="AV313" s="161" t="s">
        <v>653</v>
      </c>
      <c r="AW313" s="161" t="s">
        <v>654</v>
      </c>
    </row>
    <row r="314" spans="48:49" x14ac:dyDescent="0.25">
      <c r="AV314" s="161" t="s">
        <v>655</v>
      </c>
      <c r="AW314" s="161" t="s">
        <v>654</v>
      </c>
    </row>
    <row r="315" spans="48:49" x14ac:dyDescent="0.25">
      <c r="AV315" s="161" t="s">
        <v>656</v>
      </c>
      <c r="AW315" s="161" t="s">
        <v>657</v>
      </c>
    </row>
    <row r="316" spans="48:49" x14ac:dyDescent="0.25">
      <c r="AV316" s="161" t="s">
        <v>73</v>
      </c>
      <c r="AW316" s="161" t="s">
        <v>657</v>
      </c>
    </row>
    <row r="317" spans="48:49" x14ac:dyDescent="0.25">
      <c r="AV317" s="161" t="s">
        <v>658</v>
      </c>
      <c r="AW317" s="161" t="s">
        <v>659</v>
      </c>
    </row>
    <row r="318" spans="48:49" x14ac:dyDescent="0.25">
      <c r="AV318" s="161" t="s">
        <v>660</v>
      </c>
      <c r="AW318" s="161" t="s">
        <v>659</v>
      </c>
    </row>
    <row r="319" spans="48:49" x14ac:dyDescent="0.25">
      <c r="AV319" s="161" t="s">
        <v>661</v>
      </c>
      <c r="AW319" s="161" t="s">
        <v>659</v>
      </c>
    </row>
    <row r="320" spans="48:49" x14ac:dyDescent="0.25">
      <c r="AV320" s="161" t="s">
        <v>662</v>
      </c>
      <c r="AW320" s="161" t="s">
        <v>663</v>
      </c>
    </row>
    <row r="321" spans="48:49" x14ac:dyDescent="0.25">
      <c r="AV321" s="161" t="s">
        <v>664</v>
      </c>
      <c r="AW321" s="161" t="s">
        <v>665</v>
      </c>
    </row>
    <row r="322" spans="48:49" x14ac:dyDescent="0.25">
      <c r="AV322" s="161" t="s">
        <v>666</v>
      </c>
      <c r="AW322" s="161" t="s">
        <v>665</v>
      </c>
    </row>
    <row r="323" spans="48:49" x14ac:dyDescent="0.25">
      <c r="AV323" s="161" t="s">
        <v>667</v>
      </c>
      <c r="AW323" s="161" t="s">
        <v>665</v>
      </c>
    </row>
    <row r="324" spans="48:49" x14ac:dyDescent="0.25">
      <c r="AV324" s="161" t="s">
        <v>668</v>
      </c>
      <c r="AW324" s="161" t="s">
        <v>665</v>
      </c>
    </row>
    <row r="325" spans="48:49" x14ac:dyDescent="0.25">
      <c r="AV325" s="161" t="s">
        <v>669</v>
      </c>
      <c r="AW325" s="161" t="s">
        <v>670</v>
      </c>
    </row>
    <row r="326" spans="48:49" x14ac:dyDescent="0.25">
      <c r="AV326" s="161" t="s">
        <v>671</v>
      </c>
      <c r="AW326" s="161" t="s">
        <v>672</v>
      </c>
    </row>
    <row r="327" spans="48:49" x14ac:dyDescent="0.25">
      <c r="AV327" s="161" t="s">
        <v>673</v>
      </c>
      <c r="AW327" s="161" t="s">
        <v>674</v>
      </c>
    </row>
    <row r="328" spans="48:49" x14ac:dyDescent="0.25">
      <c r="AV328" s="161" t="s">
        <v>675</v>
      </c>
      <c r="AW328" s="161" t="s">
        <v>676</v>
      </c>
    </row>
    <row r="329" spans="48:49" x14ac:dyDescent="0.25">
      <c r="AV329" s="161" t="s">
        <v>677</v>
      </c>
      <c r="AW329" s="161" t="s">
        <v>678</v>
      </c>
    </row>
    <row r="330" spans="48:49" x14ac:dyDescent="0.25">
      <c r="AV330" s="161" t="s">
        <v>679</v>
      </c>
      <c r="AW330" s="161" t="s">
        <v>680</v>
      </c>
    </row>
    <row r="331" spans="48:49" x14ac:dyDescent="0.25">
      <c r="AV331" s="161" t="s">
        <v>681</v>
      </c>
      <c r="AW331" s="161" t="s">
        <v>680</v>
      </c>
    </row>
    <row r="332" spans="48:49" x14ac:dyDescent="0.25">
      <c r="AV332" s="161" t="s">
        <v>65</v>
      </c>
      <c r="AW332" s="161" t="s">
        <v>682</v>
      </c>
    </row>
    <row r="333" spans="48:49" x14ac:dyDescent="0.25">
      <c r="AV333" s="161" t="s">
        <v>683</v>
      </c>
      <c r="AW333" s="161" t="s">
        <v>684</v>
      </c>
    </row>
    <row r="334" spans="48:49" x14ac:dyDescent="0.25">
      <c r="AV334" s="161" t="s">
        <v>685</v>
      </c>
      <c r="AW334" s="161" t="s">
        <v>686</v>
      </c>
    </row>
    <row r="335" spans="48:49" x14ac:dyDescent="0.25">
      <c r="AV335" s="161" t="s">
        <v>687</v>
      </c>
      <c r="AW335" s="161" t="s">
        <v>688</v>
      </c>
    </row>
    <row r="336" spans="48:49" x14ac:dyDescent="0.25">
      <c r="AV336" s="161" t="s">
        <v>689</v>
      </c>
      <c r="AW336" s="161" t="s">
        <v>688</v>
      </c>
    </row>
    <row r="337" spans="48:49" x14ac:dyDescent="0.25">
      <c r="AV337" s="161" t="s">
        <v>690</v>
      </c>
      <c r="AW337" s="161" t="s">
        <v>688</v>
      </c>
    </row>
    <row r="338" spans="48:49" x14ac:dyDescent="0.25">
      <c r="AV338" s="161" t="s">
        <v>691</v>
      </c>
      <c r="AW338" s="161" t="s">
        <v>692</v>
      </c>
    </row>
    <row r="339" spans="48:49" x14ac:dyDescent="0.25">
      <c r="AV339" s="161" t="s">
        <v>693</v>
      </c>
      <c r="AW339" s="161" t="s">
        <v>694</v>
      </c>
    </row>
    <row r="340" spans="48:49" x14ac:dyDescent="0.25">
      <c r="AV340" s="161" t="s">
        <v>695</v>
      </c>
      <c r="AW340" s="161" t="s">
        <v>696</v>
      </c>
    </row>
    <row r="341" spans="48:49" x14ac:dyDescent="0.25">
      <c r="AV341" s="161" t="s">
        <v>697</v>
      </c>
      <c r="AW341" s="161" t="s">
        <v>698</v>
      </c>
    </row>
    <row r="342" spans="48:49" x14ac:dyDescent="0.25">
      <c r="AV342" s="161" t="s">
        <v>64</v>
      </c>
      <c r="AW342" s="161" t="s">
        <v>698</v>
      </c>
    </row>
    <row r="343" spans="48:49" x14ac:dyDescent="0.25">
      <c r="AV343" s="161" t="s">
        <v>699</v>
      </c>
      <c r="AW343" s="161" t="s">
        <v>700</v>
      </c>
    </row>
    <row r="344" spans="48:49" x14ac:dyDescent="0.25">
      <c r="AV344" s="161" t="s">
        <v>701</v>
      </c>
      <c r="AW344" s="161" t="s">
        <v>702</v>
      </c>
    </row>
    <row r="345" spans="48:49" x14ac:dyDescent="0.25">
      <c r="AV345" s="161" t="s">
        <v>703</v>
      </c>
      <c r="AW345" s="161" t="s">
        <v>702</v>
      </c>
    </row>
    <row r="346" spans="48:49" x14ac:dyDescent="0.25">
      <c r="AV346" s="161" t="s">
        <v>704</v>
      </c>
      <c r="AW346" s="161" t="s">
        <v>705</v>
      </c>
    </row>
    <row r="347" spans="48:49" x14ac:dyDescent="0.25">
      <c r="AV347" s="161" t="s">
        <v>706</v>
      </c>
      <c r="AW347" s="161" t="s">
        <v>707</v>
      </c>
    </row>
    <row r="348" spans="48:49" x14ac:dyDescent="0.25">
      <c r="AV348" s="161" t="s">
        <v>708</v>
      </c>
      <c r="AW348" s="161" t="s">
        <v>709</v>
      </c>
    </row>
    <row r="349" spans="48:49" x14ac:dyDescent="0.25">
      <c r="AV349" s="161" t="s">
        <v>710</v>
      </c>
      <c r="AW349" s="161" t="s">
        <v>711</v>
      </c>
    </row>
    <row r="350" spans="48:49" x14ac:dyDescent="0.25">
      <c r="AV350" s="161" t="s">
        <v>712</v>
      </c>
      <c r="AW350" s="161" t="s">
        <v>711</v>
      </c>
    </row>
    <row r="351" spans="48:49" x14ac:dyDescent="0.25">
      <c r="AV351" s="161" t="s">
        <v>713</v>
      </c>
      <c r="AW351" s="161" t="s">
        <v>711</v>
      </c>
    </row>
    <row r="352" spans="48:49" x14ac:dyDescent="0.25">
      <c r="AV352" s="161" t="s">
        <v>714</v>
      </c>
      <c r="AW352" s="161" t="s">
        <v>711</v>
      </c>
    </row>
    <row r="353" spans="48:49" x14ac:dyDescent="0.25">
      <c r="AV353" s="161" t="s">
        <v>715</v>
      </c>
      <c r="AW353" s="161" t="s">
        <v>711</v>
      </c>
    </row>
    <row r="354" spans="48:49" x14ac:dyDescent="0.25">
      <c r="AV354" s="161" t="s">
        <v>716</v>
      </c>
      <c r="AW354" s="161" t="s">
        <v>717</v>
      </c>
    </row>
    <row r="355" spans="48:49" x14ac:dyDescent="0.25">
      <c r="AV355" s="161" t="s">
        <v>718</v>
      </c>
      <c r="AW355" s="161" t="s">
        <v>717</v>
      </c>
    </row>
    <row r="356" spans="48:49" x14ac:dyDescent="0.25">
      <c r="AV356" s="161" t="s">
        <v>719</v>
      </c>
      <c r="AW356" s="161" t="s">
        <v>720</v>
      </c>
    </row>
    <row r="357" spans="48:49" x14ac:dyDescent="0.25">
      <c r="AV357" s="161" t="s">
        <v>721</v>
      </c>
      <c r="AW357" s="161" t="s">
        <v>720</v>
      </c>
    </row>
    <row r="358" spans="48:49" x14ac:dyDescent="0.25">
      <c r="AV358" s="161" t="s">
        <v>722</v>
      </c>
      <c r="AW358" s="161" t="s">
        <v>556</v>
      </c>
    </row>
    <row r="359" spans="48:49" x14ac:dyDescent="0.25">
      <c r="AV359" s="161" t="s">
        <v>723</v>
      </c>
      <c r="AW359" s="161" t="s">
        <v>724</v>
      </c>
    </row>
    <row r="360" spans="48:49" x14ac:dyDescent="0.25">
      <c r="AV360" s="161" t="s">
        <v>89</v>
      </c>
      <c r="AW360" s="161" t="s">
        <v>725</v>
      </c>
    </row>
    <row r="361" spans="48:49" x14ac:dyDescent="0.25">
      <c r="AV361" s="161" t="s">
        <v>726</v>
      </c>
      <c r="AW361" s="161" t="s">
        <v>727</v>
      </c>
    </row>
    <row r="362" spans="48:49" x14ac:dyDescent="0.25">
      <c r="AV362" s="161" t="s">
        <v>728</v>
      </c>
      <c r="AW362" s="161" t="s">
        <v>729</v>
      </c>
    </row>
    <row r="363" spans="48:49" x14ac:dyDescent="0.25">
      <c r="AV363" s="161" t="s">
        <v>746</v>
      </c>
      <c r="AW363" s="161" t="s">
        <v>556</v>
      </c>
    </row>
    <row r="364" spans="48:49" x14ac:dyDescent="0.25">
      <c r="AV364" s="161" t="s">
        <v>730</v>
      </c>
      <c r="AW364" s="161" t="s">
        <v>731</v>
      </c>
    </row>
    <row r="365" spans="48:49" x14ac:dyDescent="0.25">
      <c r="AV365" s="161" t="s">
        <v>745</v>
      </c>
      <c r="AW365" s="161" t="s">
        <v>698</v>
      </c>
    </row>
  </sheetData>
  <mergeCells count="10">
    <mergeCell ref="M1:M2"/>
    <mergeCell ref="B7:K7"/>
    <mergeCell ref="B30:K30"/>
    <mergeCell ref="B2:K2"/>
    <mergeCell ref="B3:K3"/>
    <mergeCell ref="B4:B6"/>
    <mergeCell ref="C4:E4"/>
    <mergeCell ref="F4:H4"/>
    <mergeCell ref="I4:J4"/>
    <mergeCell ref="K4:K6"/>
  </mergeCells>
  <printOptions horizontalCentered="1" verticalCentered="1"/>
  <pageMargins left="0" right="0" top="0" bottom="0" header="0" footer="0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9:W73"/>
  <sheetViews>
    <sheetView rightToLeft="1" topLeftCell="A7" zoomScale="88" zoomScaleNormal="88" workbookViewId="0">
      <selection activeCell="C26" sqref="C26"/>
    </sheetView>
  </sheetViews>
  <sheetFormatPr defaultRowHeight="15" x14ac:dyDescent="0.25"/>
  <cols>
    <col min="1" max="1" width="6.5703125" customWidth="1"/>
    <col min="2" max="2" width="20" bestFit="1" customWidth="1"/>
    <col min="3" max="11" width="10.5703125" customWidth="1"/>
    <col min="12" max="12" width="14" customWidth="1"/>
    <col min="13" max="13" width="13.42578125" customWidth="1"/>
    <col min="14" max="14" width="12.5703125" style="4" bestFit="1" customWidth="1"/>
    <col min="15" max="15" width="10.5703125" bestFit="1" customWidth="1"/>
    <col min="17" max="17" width="27.42578125" bestFit="1" customWidth="1"/>
    <col min="18" max="18" width="13.5703125" style="25" customWidth="1"/>
    <col min="19" max="20" width="11" style="25" customWidth="1"/>
  </cols>
  <sheetData>
    <row r="9" spans="1:21" ht="48" customHeight="1" x14ac:dyDescent="0.25">
      <c r="A9" s="335" t="s">
        <v>35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R9" s="24">
        <v>2016</v>
      </c>
      <c r="S9" s="24" t="s">
        <v>55</v>
      </c>
      <c r="T9" s="24" t="s">
        <v>55</v>
      </c>
    </row>
    <row r="10" spans="1:21" ht="25.35" customHeight="1" x14ac:dyDescent="0.25">
      <c r="A10" s="336" t="s">
        <v>0</v>
      </c>
      <c r="B10" s="336"/>
      <c r="C10" s="27">
        <v>2008</v>
      </c>
      <c r="D10" s="27">
        <v>2009</v>
      </c>
      <c r="E10" s="27">
        <v>2010</v>
      </c>
      <c r="F10" s="27">
        <v>2011</v>
      </c>
      <c r="G10" s="27">
        <v>2012</v>
      </c>
      <c r="H10" s="27">
        <v>2013</v>
      </c>
      <c r="I10" s="27">
        <v>2014</v>
      </c>
      <c r="J10" s="27">
        <v>2015</v>
      </c>
      <c r="K10" s="27">
        <v>2016</v>
      </c>
      <c r="L10" s="27" t="s">
        <v>16</v>
      </c>
      <c r="N10" s="14"/>
      <c r="O10" s="14"/>
      <c r="P10" s="14"/>
      <c r="Q10" t="s">
        <v>42</v>
      </c>
      <c r="R10" s="25">
        <v>174835964.47820467</v>
      </c>
      <c r="S10" s="25">
        <f>R10/1000000</f>
        <v>174.83596447820466</v>
      </c>
      <c r="T10" s="26">
        <v>174.83596447820466</v>
      </c>
      <c r="U10" s="23"/>
    </row>
    <row r="11" spans="1:21" ht="18" customHeight="1" x14ac:dyDescent="0.25">
      <c r="A11" s="11">
        <v>1</v>
      </c>
      <c r="B11" s="15" t="s">
        <v>12</v>
      </c>
      <c r="C11" s="12">
        <v>163198</v>
      </c>
      <c r="D11" s="12">
        <v>107352</v>
      </c>
      <c r="E11" s="12">
        <v>318638</v>
      </c>
      <c r="F11" s="12">
        <v>150222</v>
      </c>
      <c r="G11" s="12">
        <v>58775.438999999998</v>
      </c>
      <c r="H11" s="12">
        <v>48116.991000000002</v>
      </c>
      <c r="I11" s="12">
        <v>20910</v>
      </c>
      <c r="J11" s="12">
        <v>20684.976999999999</v>
      </c>
      <c r="K11" s="12"/>
      <c r="L11" s="29">
        <f t="shared" ref="L11:L36" si="0">SUM(C11:J11)</f>
        <v>887897.40700000001</v>
      </c>
      <c r="Q11" t="s">
        <v>45</v>
      </c>
      <c r="R11" s="25">
        <v>171757603.84962624</v>
      </c>
      <c r="S11" s="25">
        <f t="shared" ref="S11:S33" si="1">R11/1000000</f>
        <v>171.75760384962624</v>
      </c>
      <c r="T11" s="26">
        <v>171.75760384962624</v>
      </c>
    </row>
    <row r="12" spans="1:21" ht="18" customHeight="1" x14ac:dyDescent="0.25">
      <c r="A12" s="11">
        <v>2</v>
      </c>
      <c r="B12" s="15" t="s">
        <v>6</v>
      </c>
      <c r="C12" s="12">
        <v>10014</v>
      </c>
      <c r="D12" s="12">
        <v>27258</v>
      </c>
      <c r="E12" s="12">
        <v>27176</v>
      </c>
      <c r="F12" s="12">
        <v>60604</v>
      </c>
      <c r="G12" s="12">
        <v>228987.304</v>
      </c>
      <c r="H12" s="12">
        <v>207937.92499999999</v>
      </c>
      <c r="I12" s="12">
        <v>93853</v>
      </c>
      <c r="J12" s="12">
        <v>119905.14178289475</v>
      </c>
      <c r="K12" s="12"/>
      <c r="L12" s="29">
        <f t="shared" si="0"/>
        <v>775735.37078289478</v>
      </c>
      <c r="Q12" t="s">
        <v>40</v>
      </c>
      <c r="R12" s="25">
        <v>138503871.87921011</v>
      </c>
      <c r="S12" s="25">
        <f t="shared" si="1"/>
        <v>138.50387187921012</v>
      </c>
      <c r="T12" s="26">
        <v>138.50387187921012</v>
      </c>
    </row>
    <row r="13" spans="1:21" ht="18" customHeight="1" x14ac:dyDescent="0.25">
      <c r="A13" s="11">
        <v>3</v>
      </c>
      <c r="B13" s="15" t="s">
        <v>8</v>
      </c>
      <c r="C13" s="12">
        <v>28903</v>
      </c>
      <c r="D13" s="12">
        <v>57959</v>
      </c>
      <c r="E13" s="12">
        <v>91792</v>
      </c>
      <c r="F13" s="12">
        <v>174683</v>
      </c>
      <c r="G13" s="12">
        <v>206610.761</v>
      </c>
      <c r="H13" s="12">
        <v>102974.63099999999</v>
      </c>
      <c r="I13" s="12">
        <v>45572</v>
      </c>
      <c r="J13" s="12">
        <v>66088.123401631587</v>
      </c>
      <c r="K13" s="12"/>
      <c r="L13" s="29">
        <f t="shared" si="0"/>
        <v>774582.51540163159</v>
      </c>
      <c r="Q13" t="s">
        <v>41</v>
      </c>
      <c r="R13" s="25">
        <v>122637481.41655658</v>
      </c>
      <c r="S13" s="25">
        <f t="shared" si="1"/>
        <v>122.63748141655658</v>
      </c>
      <c r="T13" s="26">
        <v>122.63748141655658</v>
      </c>
    </row>
    <row r="14" spans="1:21" ht="18" customHeight="1" x14ac:dyDescent="0.25">
      <c r="A14" s="11">
        <v>4</v>
      </c>
      <c r="B14" s="15" t="s">
        <v>1</v>
      </c>
      <c r="C14" s="12">
        <v>47014</v>
      </c>
      <c r="D14" s="12">
        <v>47496</v>
      </c>
      <c r="E14" s="12">
        <v>54564</v>
      </c>
      <c r="F14" s="12">
        <v>124166</v>
      </c>
      <c r="G14" s="12">
        <v>175706.27299999999</v>
      </c>
      <c r="H14" s="12">
        <v>99220.698999999993</v>
      </c>
      <c r="I14" s="12">
        <v>62545</v>
      </c>
      <c r="J14" s="12">
        <v>51338.739315789469</v>
      </c>
      <c r="K14" s="12"/>
      <c r="L14" s="29">
        <f t="shared" si="0"/>
        <v>662050.71131578938</v>
      </c>
      <c r="Q14" t="s">
        <v>38</v>
      </c>
      <c r="R14" s="25">
        <v>105730051.4171699</v>
      </c>
      <c r="S14" s="25">
        <f t="shared" si="1"/>
        <v>105.7300514171699</v>
      </c>
      <c r="T14" s="26">
        <v>105.7300514171699</v>
      </c>
    </row>
    <row r="15" spans="1:21" ht="18" customHeight="1" x14ac:dyDescent="0.25">
      <c r="A15" s="11">
        <v>5</v>
      </c>
      <c r="B15" s="15" t="s">
        <v>10</v>
      </c>
      <c r="C15" s="12">
        <v>5605</v>
      </c>
      <c r="D15" s="12">
        <v>4461</v>
      </c>
      <c r="E15" s="12">
        <v>3822</v>
      </c>
      <c r="F15" s="12">
        <v>113520</v>
      </c>
      <c r="G15" s="12">
        <v>159278.13800000001</v>
      </c>
      <c r="H15" s="12">
        <v>83419.485000000001</v>
      </c>
      <c r="I15" s="12">
        <v>57038</v>
      </c>
      <c r="J15" s="12">
        <v>204100.42444801974</v>
      </c>
      <c r="K15" s="12"/>
      <c r="L15" s="29">
        <f t="shared" si="0"/>
        <v>631244.04744801973</v>
      </c>
      <c r="Q15" t="s">
        <v>46</v>
      </c>
      <c r="R15" s="25">
        <v>93460019.950000003</v>
      </c>
      <c r="S15" s="25">
        <f t="shared" si="1"/>
        <v>93.460019950000003</v>
      </c>
      <c r="T15" s="26">
        <v>93.460019950000003</v>
      </c>
    </row>
    <row r="16" spans="1:21" ht="18" customHeight="1" x14ac:dyDescent="0.25">
      <c r="A16" s="11">
        <v>6</v>
      </c>
      <c r="B16" s="15" t="s">
        <v>17</v>
      </c>
      <c r="C16" s="12">
        <v>175889</v>
      </c>
      <c r="D16" s="12">
        <v>3864</v>
      </c>
      <c r="E16" s="12">
        <v>107466</v>
      </c>
      <c r="F16" s="12">
        <v>83637</v>
      </c>
      <c r="G16" s="12">
        <v>87924.773000000001</v>
      </c>
      <c r="H16" s="12">
        <v>92238.077999999994</v>
      </c>
      <c r="I16" s="12">
        <v>20825</v>
      </c>
      <c r="J16" s="12">
        <v>14000</v>
      </c>
      <c r="K16" s="12"/>
      <c r="L16" s="29">
        <f t="shared" si="0"/>
        <v>585843.85100000002</v>
      </c>
      <c r="Q16" t="s">
        <v>37</v>
      </c>
      <c r="R16" s="25">
        <v>79882194.421086982</v>
      </c>
      <c r="S16" s="25">
        <f t="shared" si="1"/>
        <v>79.882194421086979</v>
      </c>
      <c r="T16" s="26">
        <v>79.882194421086979</v>
      </c>
    </row>
    <row r="17" spans="1:20" ht="18" customHeight="1" x14ac:dyDescent="0.25">
      <c r="A17" s="11">
        <v>7</v>
      </c>
      <c r="B17" s="15" t="s">
        <v>9</v>
      </c>
      <c r="C17" s="12">
        <v>193090</v>
      </c>
      <c r="D17" s="12">
        <v>31875</v>
      </c>
      <c r="E17" s="12">
        <v>104097</v>
      </c>
      <c r="F17" s="12">
        <v>74636</v>
      </c>
      <c r="G17" s="12">
        <v>58036.266000000003</v>
      </c>
      <c r="H17" s="12">
        <v>50000</v>
      </c>
      <c r="I17" s="12">
        <v>35255</v>
      </c>
      <c r="J17" s="12">
        <v>35254.536</v>
      </c>
      <c r="K17" s="12"/>
      <c r="L17" s="29">
        <f t="shared" si="0"/>
        <v>582243.80200000003</v>
      </c>
      <c r="Q17" t="s">
        <v>17</v>
      </c>
      <c r="R17" s="25">
        <v>42611000</v>
      </c>
      <c r="S17" s="25">
        <f t="shared" si="1"/>
        <v>42.610999999999997</v>
      </c>
      <c r="T17" s="26">
        <v>42.610999999999997</v>
      </c>
    </row>
    <row r="18" spans="1:20" ht="18" customHeight="1" x14ac:dyDescent="0.25">
      <c r="A18" s="11">
        <v>8</v>
      </c>
      <c r="B18" s="15" t="s">
        <v>5</v>
      </c>
      <c r="C18" s="12">
        <v>29429</v>
      </c>
      <c r="D18" s="12">
        <v>41292</v>
      </c>
      <c r="E18" s="12">
        <v>44589</v>
      </c>
      <c r="F18" s="12">
        <v>98200</v>
      </c>
      <c r="G18" s="12">
        <v>68767.221999999994</v>
      </c>
      <c r="H18" s="12">
        <v>52930.949000000001</v>
      </c>
      <c r="I18" s="12">
        <v>42914</v>
      </c>
      <c r="J18" s="12">
        <v>53761.857494342112</v>
      </c>
      <c r="K18" s="12"/>
      <c r="L18" s="29">
        <f t="shared" si="0"/>
        <v>431884.02849434211</v>
      </c>
      <c r="Q18" t="s">
        <v>47</v>
      </c>
      <c r="R18" s="25">
        <v>39116820.597355954</v>
      </c>
      <c r="S18" s="25">
        <f t="shared" si="1"/>
        <v>39.116820597355954</v>
      </c>
      <c r="T18" s="26">
        <v>39.116820597355954</v>
      </c>
    </row>
    <row r="19" spans="1:20" ht="18" customHeight="1" x14ac:dyDescent="0.25">
      <c r="A19" s="11">
        <v>9</v>
      </c>
      <c r="B19" s="15" t="s">
        <v>4</v>
      </c>
      <c r="C19" s="12">
        <v>16771</v>
      </c>
      <c r="D19" s="12">
        <v>5001</v>
      </c>
      <c r="E19" s="12">
        <v>18413</v>
      </c>
      <c r="F19" s="12">
        <v>28729</v>
      </c>
      <c r="G19" s="12">
        <v>99398.857000000004</v>
      </c>
      <c r="H19" s="12">
        <v>79344.002999999997</v>
      </c>
      <c r="I19" s="12">
        <v>71452</v>
      </c>
      <c r="J19" s="12">
        <v>97205.67081907895</v>
      </c>
      <c r="K19" s="12"/>
      <c r="L19" s="29">
        <f t="shared" si="0"/>
        <v>416314.53081907891</v>
      </c>
      <c r="Q19" t="s">
        <v>48</v>
      </c>
      <c r="R19" s="25">
        <v>35254536</v>
      </c>
      <c r="S19" s="25">
        <f t="shared" si="1"/>
        <v>35.254536000000002</v>
      </c>
      <c r="T19" s="26">
        <v>35.254536000000002</v>
      </c>
    </row>
    <row r="20" spans="1:20" ht="18" customHeight="1" x14ac:dyDescent="0.25">
      <c r="A20" s="11">
        <v>10</v>
      </c>
      <c r="B20" s="15" t="s">
        <v>2</v>
      </c>
      <c r="C20" s="12">
        <v>31313</v>
      </c>
      <c r="D20" s="12">
        <v>47843</v>
      </c>
      <c r="E20" s="12">
        <v>51285</v>
      </c>
      <c r="F20" s="12">
        <v>76232</v>
      </c>
      <c r="G20" s="12">
        <v>70869.915999999997</v>
      </c>
      <c r="H20" s="12">
        <v>65033.152999999998</v>
      </c>
      <c r="I20" s="12">
        <v>25825</v>
      </c>
      <c r="J20" s="12">
        <v>24010.378581315788</v>
      </c>
      <c r="K20" s="12"/>
      <c r="L20" s="29">
        <f t="shared" si="0"/>
        <v>392411.44758131576</v>
      </c>
      <c r="Q20" t="s">
        <v>43</v>
      </c>
      <c r="R20" s="25">
        <v>24930781.05108536</v>
      </c>
      <c r="S20" s="25">
        <f t="shared" si="1"/>
        <v>24.930781051085361</v>
      </c>
      <c r="T20" s="26">
        <v>24.930781051085361</v>
      </c>
    </row>
    <row r="21" spans="1:20" ht="18" customHeight="1" x14ac:dyDescent="0.25">
      <c r="A21" s="11">
        <v>11</v>
      </c>
      <c r="B21" s="15" t="s">
        <v>3</v>
      </c>
      <c r="C21" s="12">
        <v>26452</v>
      </c>
      <c r="D21" s="12">
        <v>17197</v>
      </c>
      <c r="E21" s="12">
        <v>26131</v>
      </c>
      <c r="F21" s="12">
        <v>29825</v>
      </c>
      <c r="G21" s="12">
        <v>51716.199000000001</v>
      </c>
      <c r="H21" s="12">
        <v>25452.958999999999</v>
      </c>
      <c r="I21" s="12">
        <v>28069</v>
      </c>
      <c r="J21" s="12">
        <v>127109.60669721052</v>
      </c>
      <c r="K21" s="12"/>
      <c r="L21" s="29">
        <f t="shared" si="0"/>
        <v>331952.76469721051</v>
      </c>
      <c r="Q21" t="s">
        <v>13</v>
      </c>
      <c r="R21" s="25">
        <v>24286431.902268648</v>
      </c>
      <c r="S21" s="25">
        <f t="shared" si="1"/>
        <v>24.286431902268649</v>
      </c>
      <c r="T21" s="26">
        <v>24.286431902268649</v>
      </c>
    </row>
    <row r="22" spans="1:20" ht="18" customHeight="1" x14ac:dyDescent="0.25">
      <c r="A22" s="11">
        <v>12</v>
      </c>
      <c r="B22" s="15" t="s">
        <v>18</v>
      </c>
      <c r="C22" s="12">
        <v>3571</v>
      </c>
      <c r="D22" s="12">
        <v>38000</v>
      </c>
      <c r="E22" s="12">
        <v>52969</v>
      </c>
      <c r="F22" s="12">
        <v>44590</v>
      </c>
      <c r="G22" s="12">
        <v>22041.286</v>
      </c>
      <c r="H22" s="12">
        <v>11440.248</v>
      </c>
      <c r="I22" s="12">
        <v>58958</v>
      </c>
      <c r="J22" s="12">
        <v>38286.786101973688</v>
      </c>
      <c r="K22" s="12"/>
      <c r="L22" s="29">
        <f t="shared" si="0"/>
        <v>269856.32010197366</v>
      </c>
      <c r="Q22" t="s">
        <v>39</v>
      </c>
      <c r="R22" s="25">
        <v>22663371.15064469</v>
      </c>
      <c r="S22" s="25">
        <f t="shared" si="1"/>
        <v>22.663371150644689</v>
      </c>
      <c r="T22" s="26">
        <v>22.663371150644689</v>
      </c>
    </row>
    <row r="23" spans="1:20" ht="18" customHeight="1" x14ac:dyDescent="0.25">
      <c r="A23" s="11">
        <v>13</v>
      </c>
      <c r="B23" s="15" t="s">
        <v>7</v>
      </c>
      <c r="C23" s="12">
        <v>17202</v>
      </c>
      <c r="D23" s="12">
        <v>26714</v>
      </c>
      <c r="E23" s="12">
        <v>25023</v>
      </c>
      <c r="F23" s="12">
        <v>46771</v>
      </c>
      <c r="G23" s="12">
        <v>42234.510999999999</v>
      </c>
      <c r="H23" s="12">
        <v>36180.737999999998</v>
      </c>
      <c r="I23" s="12">
        <v>27423</v>
      </c>
      <c r="J23" s="12">
        <v>9270.5296118421065</v>
      </c>
      <c r="K23" s="12"/>
      <c r="L23" s="29">
        <f t="shared" si="0"/>
        <v>230818.77861184211</v>
      </c>
      <c r="Q23" t="s">
        <v>49</v>
      </c>
      <c r="R23" s="25">
        <v>16735829.958312387</v>
      </c>
      <c r="S23" s="25">
        <f t="shared" si="1"/>
        <v>16.735829958312387</v>
      </c>
      <c r="T23" s="26">
        <v>16.735829958312387</v>
      </c>
    </row>
    <row r="24" spans="1:20" ht="18" customHeight="1" x14ac:dyDescent="0.25">
      <c r="A24" s="11">
        <v>14</v>
      </c>
      <c r="B24" s="15" t="s">
        <v>14</v>
      </c>
      <c r="C24" s="12">
        <v>9327</v>
      </c>
      <c r="D24" s="12">
        <v>28233</v>
      </c>
      <c r="E24" s="12">
        <v>33641</v>
      </c>
      <c r="F24" s="12">
        <v>36523</v>
      </c>
      <c r="G24" s="12">
        <v>46074.728000000003</v>
      </c>
      <c r="H24" s="12">
        <v>38991.411</v>
      </c>
      <c r="I24" s="12">
        <v>15710</v>
      </c>
      <c r="J24" s="12">
        <v>16763.952557090724</v>
      </c>
      <c r="K24" s="12"/>
      <c r="L24" s="29">
        <f t="shared" si="0"/>
        <v>225264.09155709072</v>
      </c>
      <c r="Q24" t="s">
        <v>50</v>
      </c>
      <c r="R24" s="25">
        <v>13834955.993308306</v>
      </c>
      <c r="S24" s="25">
        <f t="shared" si="1"/>
        <v>13.834955993308306</v>
      </c>
      <c r="T24" s="26">
        <v>13.834955993308306</v>
      </c>
    </row>
    <row r="25" spans="1:20" ht="18" customHeight="1" x14ac:dyDescent="0.25">
      <c r="A25" s="11">
        <v>15</v>
      </c>
      <c r="B25" s="15" t="s">
        <v>19</v>
      </c>
      <c r="C25" s="12">
        <v>12184</v>
      </c>
      <c r="D25" s="12">
        <v>8535</v>
      </c>
      <c r="E25" s="12">
        <v>37032</v>
      </c>
      <c r="F25" s="12">
        <v>30403</v>
      </c>
      <c r="G25" s="12">
        <v>30835.657999999999</v>
      </c>
      <c r="H25" s="12">
        <v>42862.81</v>
      </c>
      <c r="I25" s="12">
        <v>43966</v>
      </c>
      <c r="J25" s="12" t="s">
        <v>11</v>
      </c>
      <c r="K25" s="12"/>
      <c r="L25" s="29">
        <f t="shared" si="0"/>
        <v>205818.46799999999</v>
      </c>
      <c r="Q25" t="s">
        <v>44</v>
      </c>
      <c r="R25" s="25">
        <v>8476676.6175942533</v>
      </c>
      <c r="S25" s="25">
        <f t="shared" si="1"/>
        <v>8.4766766175942525</v>
      </c>
      <c r="T25" s="26">
        <v>8.4766766175942525</v>
      </c>
    </row>
    <row r="26" spans="1:20" ht="18" customHeight="1" x14ac:dyDescent="0.25">
      <c r="A26" s="11">
        <v>16</v>
      </c>
      <c r="B26" s="15" t="s">
        <v>30</v>
      </c>
      <c r="C26" s="13" t="s">
        <v>11</v>
      </c>
      <c r="D26" s="13" t="s">
        <v>11</v>
      </c>
      <c r="E26" s="13" t="s">
        <v>11</v>
      </c>
      <c r="F26" s="13" t="s">
        <v>11</v>
      </c>
      <c r="G26" s="12">
        <v>2727.8319999999999</v>
      </c>
      <c r="H26" s="12">
        <v>10943.337</v>
      </c>
      <c r="I26" s="12">
        <v>57509</v>
      </c>
      <c r="J26" s="12">
        <v>110612.32498359999</v>
      </c>
      <c r="K26" s="12"/>
      <c r="L26" s="29">
        <f t="shared" si="0"/>
        <v>181792.4939836</v>
      </c>
      <c r="Q26" t="s">
        <v>51</v>
      </c>
      <c r="R26" s="25">
        <v>5000000</v>
      </c>
      <c r="S26" s="25">
        <f t="shared" si="1"/>
        <v>5</v>
      </c>
      <c r="T26" s="26">
        <v>5</v>
      </c>
    </row>
    <row r="27" spans="1:20" ht="18" customHeight="1" x14ac:dyDescent="0.25">
      <c r="A27" s="11">
        <v>17</v>
      </c>
      <c r="B27" s="15" t="s">
        <v>13</v>
      </c>
      <c r="C27" s="12">
        <v>11242</v>
      </c>
      <c r="D27" s="12">
        <v>16414</v>
      </c>
      <c r="E27" s="12">
        <v>13035</v>
      </c>
      <c r="F27" s="12">
        <v>20812</v>
      </c>
      <c r="G27" s="12">
        <v>22781.998</v>
      </c>
      <c r="H27" s="12">
        <v>19792.679</v>
      </c>
      <c r="I27" s="12">
        <v>31428</v>
      </c>
      <c r="J27" s="12">
        <v>16699.887434210526</v>
      </c>
      <c r="K27" s="12"/>
      <c r="L27" s="29">
        <f t="shared" si="0"/>
        <v>152205.56443421054</v>
      </c>
      <c r="Q27" t="s">
        <v>52</v>
      </c>
      <c r="R27" s="25">
        <v>1119717590.6824241</v>
      </c>
      <c r="S27" s="25">
        <f t="shared" si="1"/>
        <v>1119.7175906824241</v>
      </c>
      <c r="T27" s="26">
        <v>1119.7175906824241</v>
      </c>
    </row>
    <row r="28" spans="1:20" ht="18" customHeight="1" x14ac:dyDescent="0.25">
      <c r="A28" s="11">
        <v>18</v>
      </c>
      <c r="B28" s="15" t="s">
        <v>20</v>
      </c>
      <c r="C28" s="13" t="s">
        <v>11</v>
      </c>
      <c r="D28" s="12">
        <v>0.63200000000000001</v>
      </c>
      <c r="E28" s="13" t="s">
        <v>11</v>
      </c>
      <c r="F28" s="13" t="s">
        <v>11</v>
      </c>
      <c r="G28" s="13" t="s">
        <v>11</v>
      </c>
      <c r="H28" s="12">
        <v>1000</v>
      </c>
      <c r="I28" s="12">
        <v>1674</v>
      </c>
      <c r="J28" s="12">
        <v>5000</v>
      </c>
      <c r="K28" s="12"/>
      <c r="L28" s="29">
        <f t="shared" si="0"/>
        <v>7674.6319999999996</v>
      </c>
      <c r="Q28" t="s">
        <v>23</v>
      </c>
      <c r="R28" s="25">
        <v>126795784.63968174</v>
      </c>
      <c r="S28" s="25">
        <f t="shared" si="1"/>
        <v>126.79578463968174</v>
      </c>
      <c r="T28" s="26">
        <v>126.79578463968174</v>
      </c>
    </row>
    <row r="29" spans="1:20" ht="18" customHeight="1" x14ac:dyDescent="0.25">
      <c r="A29" s="337" t="s">
        <v>21</v>
      </c>
      <c r="B29" s="337"/>
      <c r="C29" s="28">
        <f t="shared" ref="C29:J29" si="2">SUM(C11:C28)</f>
        <v>781204</v>
      </c>
      <c r="D29" s="28">
        <f t="shared" si="2"/>
        <v>509494.63199999998</v>
      </c>
      <c r="E29" s="28">
        <f t="shared" si="2"/>
        <v>1009673</v>
      </c>
      <c r="F29" s="28">
        <f t="shared" si="2"/>
        <v>1193553</v>
      </c>
      <c r="G29" s="28">
        <f t="shared" si="2"/>
        <v>1432767.1609999998</v>
      </c>
      <c r="H29" s="28">
        <f t="shared" si="2"/>
        <v>1067880.0960000001</v>
      </c>
      <c r="I29" s="28">
        <f t="shared" si="2"/>
        <v>740926</v>
      </c>
      <c r="J29" s="28">
        <f t="shared" si="2"/>
        <v>1010092.9362289999</v>
      </c>
      <c r="K29" s="28"/>
      <c r="L29" s="29">
        <f t="shared" si="0"/>
        <v>7745590.8252289994</v>
      </c>
      <c r="Q29" t="s">
        <v>29</v>
      </c>
      <c r="R29" s="25">
        <v>26521144.036611713</v>
      </c>
      <c r="S29" s="25">
        <f t="shared" si="1"/>
        <v>26.521144036611712</v>
      </c>
      <c r="T29" s="26">
        <v>26.521144036611712</v>
      </c>
    </row>
    <row r="30" spans="1:20" ht="18" customHeight="1" x14ac:dyDescent="0.25">
      <c r="A30" s="11">
        <v>1</v>
      </c>
      <c r="B30" s="15" t="s">
        <v>22</v>
      </c>
      <c r="C30" s="12">
        <v>99027</v>
      </c>
      <c r="D30" s="12">
        <v>73463</v>
      </c>
      <c r="E30" s="12">
        <v>95526</v>
      </c>
      <c r="F30" s="12">
        <v>123716</v>
      </c>
      <c r="G30" s="12">
        <v>194445.84599999999</v>
      </c>
      <c r="H30" s="12">
        <v>166043.473</v>
      </c>
      <c r="I30" s="12">
        <v>35218</v>
      </c>
      <c r="J30" s="12">
        <v>15314.598187046053</v>
      </c>
      <c r="K30" s="12"/>
      <c r="L30" s="29">
        <f t="shared" si="0"/>
        <v>802753.91718704603</v>
      </c>
      <c r="Q30" t="s">
        <v>24</v>
      </c>
      <c r="R30" s="25">
        <v>11746614.105709154</v>
      </c>
      <c r="S30" s="25">
        <f t="shared" si="1"/>
        <v>11.746614105709154</v>
      </c>
      <c r="T30" s="26">
        <v>11.746614105709154</v>
      </c>
    </row>
    <row r="31" spans="1:20" ht="18" customHeight="1" x14ac:dyDescent="0.25">
      <c r="A31" s="11">
        <v>2</v>
      </c>
      <c r="B31" s="15" t="s">
        <v>23</v>
      </c>
      <c r="C31" s="12">
        <v>110176</v>
      </c>
      <c r="D31" s="12">
        <v>72102</v>
      </c>
      <c r="E31" s="12">
        <v>50772</v>
      </c>
      <c r="F31" s="12">
        <v>73386</v>
      </c>
      <c r="G31" s="12">
        <v>62042.159</v>
      </c>
      <c r="H31" s="12">
        <v>130758.099</v>
      </c>
      <c r="I31" s="12">
        <v>101015</v>
      </c>
      <c r="J31" s="12">
        <v>68673.252773684217</v>
      </c>
      <c r="K31" s="12"/>
      <c r="L31" s="29">
        <f t="shared" si="0"/>
        <v>668924.51077368413</v>
      </c>
      <c r="Q31" t="s">
        <v>32</v>
      </c>
      <c r="R31" s="25">
        <v>40349851.424840875</v>
      </c>
      <c r="S31" s="25">
        <f t="shared" si="1"/>
        <v>40.349851424840878</v>
      </c>
      <c r="T31" s="26">
        <v>40.349851424840878</v>
      </c>
    </row>
    <row r="32" spans="1:20" ht="18" customHeight="1" x14ac:dyDescent="0.25">
      <c r="A32" s="11">
        <v>3</v>
      </c>
      <c r="B32" s="15" t="s">
        <v>24</v>
      </c>
      <c r="C32" s="12">
        <v>23689</v>
      </c>
      <c r="D32" s="12">
        <v>25754</v>
      </c>
      <c r="E32" s="12">
        <v>22060</v>
      </c>
      <c r="F32" s="12">
        <v>31352</v>
      </c>
      <c r="G32" s="12">
        <v>12899.874</v>
      </c>
      <c r="H32" s="12">
        <v>10808.038</v>
      </c>
      <c r="I32" s="13" t="s">
        <v>11</v>
      </c>
      <c r="J32" s="12">
        <v>12233.739440789475</v>
      </c>
      <c r="K32" s="12"/>
      <c r="L32" s="29">
        <f t="shared" si="0"/>
        <v>138796.65144078946</v>
      </c>
      <c r="Q32" t="s">
        <v>53</v>
      </c>
      <c r="R32" s="25">
        <v>205413394.2068435</v>
      </c>
      <c r="S32" s="25">
        <f t="shared" si="1"/>
        <v>205.41339420684349</v>
      </c>
      <c r="T32" s="26">
        <v>205.41339420684349</v>
      </c>
    </row>
    <row r="33" spans="1:23" ht="18" customHeight="1" x14ac:dyDescent="0.25">
      <c r="A33" s="11">
        <v>4</v>
      </c>
      <c r="B33" s="15" t="s">
        <v>25</v>
      </c>
      <c r="C33" s="12">
        <v>63</v>
      </c>
      <c r="D33" s="12">
        <v>194</v>
      </c>
      <c r="E33" s="12">
        <v>7417</v>
      </c>
      <c r="F33" s="12">
        <v>8538</v>
      </c>
      <c r="G33" s="12">
        <v>1574.6559999999999</v>
      </c>
      <c r="H33" s="13" t="s">
        <v>11</v>
      </c>
      <c r="I33" s="13" t="s">
        <v>11</v>
      </c>
      <c r="J33" s="13" t="s">
        <v>11</v>
      </c>
      <c r="K33" s="13"/>
      <c r="L33" s="29">
        <f t="shared" si="0"/>
        <v>17786.655999999999</v>
      </c>
      <c r="Q33" t="s">
        <v>54</v>
      </c>
      <c r="R33" s="25">
        <v>1325130984.8892674</v>
      </c>
      <c r="S33" s="25">
        <f t="shared" si="1"/>
        <v>1325.1309848892674</v>
      </c>
      <c r="T33" s="26">
        <v>1325.1309848892674</v>
      </c>
    </row>
    <row r="34" spans="1:23" ht="18" customHeight="1" x14ac:dyDescent="0.25">
      <c r="A34" s="11">
        <v>5</v>
      </c>
      <c r="B34" s="15" t="s">
        <v>26</v>
      </c>
      <c r="C34" s="12">
        <v>101</v>
      </c>
      <c r="D34" s="12">
        <v>1135</v>
      </c>
      <c r="E34" s="13" t="s">
        <v>11</v>
      </c>
      <c r="F34" s="13" t="s">
        <v>11</v>
      </c>
      <c r="G34" s="13" t="s">
        <v>11</v>
      </c>
      <c r="H34" s="13" t="s">
        <v>11</v>
      </c>
      <c r="I34" s="13" t="s">
        <v>11</v>
      </c>
      <c r="J34" s="13" t="s">
        <v>11</v>
      </c>
      <c r="K34" s="13"/>
      <c r="L34" s="29">
        <f t="shared" si="0"/>
        <v>1236</v>
      </c>
    </row>
    <row r="35" spans="1:23" ht="18" customHeight="1" x14ac:dyDescent="0.25">
      <c r="A35" s="11">
        <v>6</v>
      </c>
      <c r="B35" s="15" t="s">
        <v>27</v>
      </c>
      <c r="C35" s="12">
        <v>5465</v>
      </c>
      <c r="D35" s="12">
        <v>18728</v>
      </c>
      <c r="E35" s="12">
        <v>11928</v>
      </c>
      <c r="F35" s="12">
        <v>10273</v>
      </c>
      <c r="G35" s="12">
        <v>19674.940999999999</v>
      </c>
      <c r="H35" s="12">
        <v>134563.02299999999</v>
      </c>
      <c r="I35" s="12">
        <v>209050</v>
      </c>
      <c r="J35" s="12">
        <v>20745.976285480265</v>
      </c>
      <c r="K35" s="12"/>
      <c r="L35" s="29">
        <f t="shared" si="0"/>
        <v>430427.94028548023</v>
      </c>
    </row>
    <row r="36" spans="1:23" ht="18" customHeight="1" x14ac:dyDescent="0.25">
      <c r="A36" s="337" t="s">
        <v>28</v>
      </c>
      <c r="B36" s="337"/>
      <c r="C36" s="28">
        <f t="shared" ref="C36:H36" si="3">SUM(C30:C35)</f>
        <v>238521</v>
      </c>
      <c r="D36" s="28">
        <f t="shared" si="3"/>
        <v>191376</v>
      </c>
      <c r="E36" s="28">
        <f t="shared" si="3"/>
        <v>187703</v>
      </c>
      <c r="F36" s="28">
        <f t="shared" si="3"/>
        <v>247265</v>
      </c>
      <c r="G36" s="28">
        <f t="shared" si="3"/>
        <v>290637.47600000002</v>
      </c>
      <c r="H36" s="28">
        <f t="shared" si="3"/>
        <v>442172.63299999997</v>
      </c>
      <c r="I36" s="28">
        <f>SUM(I30:I35)</f>
        <v>345283</v>
      </c>
      <c r="J36" s="28">
        <f>SUM(J30:J35)</f>
        <v>116967.56668700001</v>
      </c>
      <c r="K36" s="28"/>
      <c r="L36" s="29">
        <f t="shared" si="0"/>
        <v>2059925.6756869999</v>
      </c>
    </row>
    <row r="37" spans="1:23" ht="23.85" customHeight="1" x14ac:dyDescent="0.3">
      <c r="A37" s="334" t="s">
        <v>16</v>
      </c>
      <c r="B37" s="334"/>
      <c r="C37" s="30">
        <f>SUM(C36,C29)</f>
        <v>1019725</v>
      </c>
      <c r="D37" s="30">
        <f>SUM(D36,D29)</f>
        <v>700870.63199999998</v>
      </c>
      <c r="E37" s="30">
        <f>SUM(E36,E29)</f>
        <v>1197376</v>
      </c>
      <c r="F37" s="30">
        <f>SUM(F36,F29)</f>
        <v>1440818</v>
      </c>
      <c r="G37" s="30">
        <f>SUM(G36,G29)</f>
        <v>1723404.6369999999</v>
      </c>
      <c r="H37" s="30">
        <f>SUM(H29)+H36</f>
        <v>1510052.7290000001</v>
      </c>
      <c r="I37" s="30">
        <f>SUM(I29,I36)</f>
        <v>1086209</v>
      </c>
      <c r="J37" s="30">
        <f>SUM(J29,J36)</f>
        <v>1127060.5029159999</v>
      </c>
      <c r="K37" s="30"/>
      <c r="L37" s="30">
        <f>SUM(L29,L36)</f>
        <v>9805516.5009159986</v>
      </c>
    </row>
    <row r="38" spans="1:23" x14ac:dyDescent="0.25">
      <c r="L38" s="4"/>
    </row>
    <row r="39" spans="1:23" x14ac:dyDescent="0.25">
      <c r="L39" s="4"/>
    </row>
    <row r="40" spans="1:23" x14ac:dyDescent="0.25">
      <c r="L40" s="4"/>
    </row>
    <row r="41" spans="1:23" ht="17.850000000000001" customHeight="1" x14ac:dyDescent="0.25">
      <c r="C41" s="333" t="s">
        <v>36</v>
      </c>
      <c r="D41" s="333"/>
      <c r="E41" s="333"/>
      <c r="F41" s="333"/>
      <c r="G41" s="333"/>
      <c r="H41" s="333"/>
      <c r="I41" s="333"/>
      <c r="J41" s="333"/>
      <c r="K41" s="22"/>
      <c r="L41" s="14"/>
      <c r="M41" s="14"/>
      <c r="N41" s="14"/>
      <c r="O41" s="14"/>
    </row>
    <row r="42" spans="1:23" ht="27.6" customHeight="1" x14ac:dyDescent="0.25">
      <c r="C42" s="333"/>
      <c r="D42" s="333"/>
      <c r="E42" s="333"/>
      <c r="F42" s="333"/>
      <c r="G42" s="333"/>
      <c r="H42" s="333"/>
      <c r="I42" s="333"/>
      <c r="J42" s="333"/>
      <c r="K42" s="22"/>
      <c r="L42" s="14"/>
      <c r="M42" s="14"/>
    </row>
    <row r="43" spans="1:23" x14ac:dyDescent="0.25">
      <c r="D43" s="4"/>
      <c r="E43" s="10"/>
      <c r="G43" s="6"/>
      <c r="H43" s="4"/>
      <c r="I43" s="4"/>
      <c r="J43" s="4"/>
      <c r="K43" s="4"/>
      <c r="L43" s="17"/>
      <c r="M43" s="18"/>
      <c r="N43"/>
    </row>
    <row r="44" spans="1:23" x14ac:dyDescent="0.25">
      <c r="D44" s="4"/>
      <c r="E44" s="10"/>
      <c r="G44" s="6"/>
      <c r="H44" s="4"/>
      <c r="I44" s="4"/>
      <c r="J44" s="4"/>
      <c r="K44" s="4"/>
      <c r="L44" s="17"/>
      <c r="M44" s="18"/>
      <c r="N44"/>
    </row>
    <row r="45" spans="1:23" x14ac:dyDescent="0.25">
      <c r="D45" s="4"/>
      <c r="E45" s="10"/>
      <c r="G45" s="6"/>
      <c r="H45" s="4"/>
      <c r="I45" s="4"/>
      <c r="J45" s="4"/>
      <c r="K45" s="4"/>
      <c r="L45" s="17"/>
      <c r="M45" s="19"/>
      <c r="N45"/>
      <c r="W45">
        <v>2016</v>
      </c>
    </row>
    <row r="46" spans="1:23" ht="15.75" x14ac:dyDescent="0.25">
      <c r="D46" s="4"/>
      <c r="E46" s="10"/>
      <c r="G46" s="6"/>
      <c r="H46" s="4"/>
      <c r="I46" s="4"/>
      <c r="J46" s="4"/>
      <c r="K46" s="4"/>
      <c r="L46" s="17"/>
      <c r="M46" s="19"/>
      <c r="N46"/>
      <c r="U46">
        <v>1</v>
      </c>
      <c r="V46" s="3" t="s">
        <v>12</v>
      </c>
      <c r="W46" s="2">
        <v>887897.40700000001</v>
      </c>
    </row>
    <row r="47" spans="1:23" ht="15.75" x14ac:dyDescent="0.25">
      <c r="D47" s="4"/>
      <c r="E47" s="10"/>
      <c r="G47" s="6"/>
      <c r="H47" s="4"/>
      <c r="I47" s="4"/>
      <c r="J47" s="4"/>
      <c r="K47" s="4"/>
      <c r="L47" s="17"/>
      <c r="M47" s="19"/>
      <c r="N47"/>
      <c r="U47">
        <v>2</v>
      </c>
      <c r="V47" s="3" t="s">
        <v>6</v>
      </c>
      <c r="W47" s="2">
        <v>775735.37078289478</v>
      </c>
    </row>
    <row r="48" spans="1:23" ht="15.75" x14ac:dyDescent="0.25">
      <c r="D48" s="4"/>
      <c r="E48" s="10"/>
      <c r="G48" s="6"/>
      <c r="H48" s="4"/>
      <c r="I48" s="4"/>
      <c r="J48" s="4"/>
      <c r="K48" s="4"/>
      <c r="L48" s="17"/>
      <c r="M48" s="19"/>
      <c r="N48"/>
      <c r="U48">
        <v>3</v>
      </c>
      <c r="V48" s="3" t="s">
        <v>8</v>
      </c>
      <c r="W48" s="2">
        <v>774582.51540163159</v>
      </c>
    </row>
    <row r="49" spans="4:23" ht="15.75" x14ac:dyDescent="0.25">
      <c r="D49" s="4"/>
      <c r="E49" s="10"/>
      <c r="G49" s="6"/>
      <c r="H49" s="4"/>
      <c r="I49" s="4"/>
      <c r="J49" s="4"/>
      <c r="K49" s="4"/>
      <c r="L49" s="17"/>
      <c r="M49" s="19"/>
      <c r="N49"/>
      <c r="U49">
        <v>4</v>
      </c>
      <c r="V49" s="3" t="s">
        <v>1</v>
      </c>
      <c r="W49" s="2">
        <v>662050.71131578938</v>
      </c>
    </row>
    <row r="50" spans="4:23" ht="15.75" x14ac:dyDescent="0.25">
      <c r="D50" s="4"/>
      <c r="E50" s="10"/>
      <c r="G50" s="6"/>
      <c r="H50" s="4"/>
      <c r="I50" s="4"/>
      <c r="J50" s="4"/>
      <c r="K50" s="4"/>
      <c r="L50" s="17"/>
      <c r="M50" s="19"/>
      <c r="N50"/>
      <c r="U50">
        <v>5</v>
      </c>
      <c r="V50" s="3" t="s">
        <v>10</v>
      </c>
      <c r="W50" s="2">
        <v>631244.04744801973</v>
      </c>
    </row>
    <row r="51" spans="4:23" ht="15.75" x14ac:dyDescent="0.25">
      <c r="D51" s="4"/>
      <c r="E51" s="10"/>
      <c r="G51" s="6"/>
      <c r="H51" s="4"/>
      <c r="I51" s="4"/>
      <c r="J51" s="4"/>
      <c r="K51" s="4"/>
      <c r="L51" s="17"/>
      <c r="M51" s="19"/>
      <c r="N51"/>
      <c r="U51">
        <v>6</v>
      </c>
      <c r="V51" s="3" t="s">
        <v>17</v>
      </c>
      <c r="W51" s="2">
        <v>585843.85100000002</v>
      </c>
    </row>
    <row r="52" spans="4:23" ht="15.75" x14ac:dyDescent="0.25">
      <c r="D52" s="4"/>
      <c r="E52" s="10"/>
      <c r="G52" s="6"/>
      <c r="H52" s="4"/>
      <c r="I52" s="4"/>
      <c r="J52" s="4"/>
      <c r="K52" s="4"/>
      <c r="L52" s="17"/>
      <c r="M52" s="19"/>
      <c r="N52"/>
      <c r="U52">
        <v>7</v>
      </c>
      <c r="V52" s="3" t="s">
        <v>9</v>
      </c>
      <c r="W52" s="2">
        <v>582243.80200000003</v>
      </c>
    </row>
    <row r="53" spans="4:23" ht="15.75" x14ac:dyDescent="0.25">
      <c r="D53" s="4"/>
      <c r="E53" s="10"/>
      <c r="G53" s="6"/>
      <c r="H53" s="4"/>
      <c r="I53" s="4"/>
      <c r="J53" s="4"/>
      <c r="K53" s="4"/>
      <c r="L53" s="17"/>
      <c r="M53" s="19"/>
      <c r="N53"/>
      <c r="U53">
        <v>8</v>
      </c>
      <c r="V53" s="3" t="s">
        <v>5</v>
      </c>
      <c r="W53" s="2">
        <v>431884.02849434211</v>
      </c>
    </row>
    <row r="54" spans="4:23" ht="15.75" x14ac:dyDescent="0.25">
      <c r="D54" s="4"/>
      <c r="E54" s="10"/>
      <c r="G54" s="6"/>
      <c r="H54" s="4"/>
      <c r="I54" s="4"/>
      <c r="J54" s="4"/>
      <c r="K54" s="4"/>
      <c r="L54" s="17"/>
      <c r="M54" s="19"/>
      <c r="N54"/>
      <c r="U54">
        <v>9</v>
      </c>
      <c r="V54" s="3" t="s">
        <v>4</v>
      </c>
      <c r="W54" s="2">
        <v>416314.53081907891</v>
      </c>
    </row>
    <row r="55" spans="4:23" ht="15.75" x14ac:dyDescent="0.25">
      <c r="D55" s="4"/>
      <c r="E55" s="10"/>
      <c r="G55" s="6"/>
      <c r="H55" s="4"/>
      <c r="I55" s="4"/>
      <c r="J55" s="4"/>
      <c r="K55" s="4"/>
      <c r="L55" s="17"/>
      <c r="M55" s="19"/>
      <c r="N55"/>
      <c r="U55">
        <v>10</v>
      </c>
      <c r="V55" s="3" t="s">
        <v>2</v>
      </c>
      <c r="W55" s="2">
        <v>392411.44758131576</v>
      </c>
    </row>
    <row r="56" spans="4:23" ht="15.75" x14ac:dyDescent="0.25">
      <c r="D56" s="4"/>
      <c r="E56" s="10"/>
      <c r="G56" s="6"/>
      <c r="H56" s="4"/>
      <c r="I56" s="4"/>
      <c r="J56" s="4"/>
      <c r="K56" s="4"/>
      <c r="L56" s="17"/>
      <c r="M56" s="19"/>
      <c r="N56"/>
      <c r="U56">
        <v>11</v>
      </c>
      <c r="V56" s="3" t="s">
        <v>3</v>
      </c>
      <c r="W56" s="2">
        <v>331952.76469721051</v>
      </c>
    </row>
    <row r="57" spans="4:23" ht="15.75" x14ac:dyDescent="0.25">
      <c r="D57" s="4"/>
      <c r="E57" s="10"/>
      <c r="G57" s="6"/>
      <c r="H57" s="4"/>
      <c r="I57" s="4"/>
      <c r="J57" s="4"/>
      <c r="K57" s="4"/>
      <c r="L57" s="17"/>
      <c r="M57" s="19"/>
      <c r="N57"/>
      <c r="U57">
        <v>12</v>
      </c>
      <c r="V57" s="3" t="s">
        <v>18</v>
      </c>
      <c r="W57" s="2">
        <v>269856.32010197366</v>
      </c>
    </row>
    <row r="58" spans="4:23" ht="15.75" x14ac:dyDescent="0.25">
      <c r="D58" s="4"/>
      <c r="E58" s="10"/>
      <c r="G58" s="6"/>
      <c r="H58" s="4"/>
      <c r="I58" s="4"/>
      <c r="J58" s="4"/>
      <c r="K58" s="4"/>
      <c r="L58" s="17"/>
      <c r="M58" s="19"/>
      <c r="N58"/>
      <c r="U58">
        <v>13</v>
      </c>
      <c r="V58" s="3" t="s">
        <v>7</v>
      </c>
      <c r="W58" s="2">
        <v>230818.77861184211</v>
      </c>
    </row>
    <row r="59" spans="4:23" ht="15.75" x14ac:dyDescent="0.25">
      <c r="D59" s="4"/>
      <c r="E59" s="10"/>
      <c r="G59" s="6"/>
      <c r="H59" s="4"/>
      <c r="I59" s="4"/>
      <c r="J59" s="4"/>
      <c r="K59" s="4"/>
      <c r="L59" s="17"/>
      <c r="M59" s="19"/>
      <c r="N59"/>
      <c r="U59">
        <v>14</v>
      </c>
      <c r="V59" s="3" t="s">
        <v>14</v>
      </c>
      <c r="W59" s="2">
        <v>225264.09155709072</v>
      </c>
    </row>
    <row r="60" spans="4:23" ht="15.75" x14ac:dyDescent="0.25">
      <c r="D60" s="4"/>
      <c r="E60" s="10"/>
      <c r="G60" s="6"/>
      <c r="H60" s="4"/>
      <c r="I60" s="4"/>
      <c r="J60" s="4"/>
      <c r="K60" s="4"/>
      <c r="L60" s="17"/>
      <c r="M60" s="19"/>
      <c r="N60"/>
      <c r="U60">
        <v>15</v>
      </c>
      <c r="V60" s="3" t="s">
        <v>19</v>
      </c>
      <c r="W60" s="2">
        <v>205818.46799999999</v>
      </c>
    </row>
    <row r="61" spans="4:23" ht="15.75" x14ac:dyDescent="0.25">
      <c r="D61" s="4"/>
      <c r="E61" s="10"/>
      <c r="G61" s="6"/>
      <c r="H61" s="16"/>
      <c r="I61" s="16"/>
      <c r="J61" s="16"/>
      <c r="K61" s="16"/>
      <c r="L61" s="17"/>
      <c r="M61" s="19"/>
      <c r="N61"/>
      <c r="U61">
        <v>16</v>
      </c>
      <c r="V61" s="3" t="s">
        <v>30</v>
      </c>
      <c r="W61" s="2">
        <v>181792.4939836</v>
      </c>
    </row>
    <row r="62" spans="4:23" ht="15.75" x14ac:dyDescent="0.25">
      <c r="D62" s="4"/>
      <c r="E62" s="10"/>
      <c r="G62" s="6"/>
      <c r="H62" s="4"/>
      <c r="I62" s="4"/>
      <c r="J62" s="4"/>
      <c r="K62" s="4"/>
      <c r="L62" s="20"/>
      <c r="M62" s="19"/>
      <c r="N62"/>
      <c r="U62">
        <v>17</v>
      </c>
      <c r="V62" s="3" t="s">
        <v>13</v>
      </c>
      <c r="W62" s="2">
        <v>152205.56443421054</v>
      </c>
    </row>
    <row r="63" spans="4:23" ht="15.75" x14ac:dyDescent="0.25">
      <c r="D63" s="4"/>
      <c r="E63" s="10"/>
      <c r="G63" s="6"/>
      <c r="H63" s="4"/>
      <c r="I63" s="4"/>
      <c r="J63" s="4"/>
      <c r="K63" s="4"/>
      <c r="L63" s="17"/>
      <c r="M63" s="21"/>
      <c r="N63"/>
      <c r="U63">
        <v>18</v>
      </c>
      <c r="V63" s="3" t="s">
        <v>20</v>
      </c>
      <c r="W63" s="2">
        <v>7674.6319999999996</v>
      </c>
    </row>
    <row r="64" spans="4:23" ht="15.75" x14ac:dyDescent="0.25">
      <c r="D64" s="4"/>
      <c r="E64" s="10"/>
      <c r="G64" s="6"/>
      <c r="H64" s="4"/>
      <c r="I64" s="4"/>
      <c r="J64" s="4"/>
      <c r="K64" s="4"/>
      <c r="L64" s="17"/>
      <c r="M64" s="19"/>
      <c r="N64"/>
      <c r="U64">
        <v>19</v>
      </c>
      <c r="V64" s="1" t="s">
        <v>22</v>
      </c>
      <c r="W64" s="2">
        <v>802753.91718704603</v>
      </c>
    </row>
    <row r="65" spans="4:23" ht="15.75" x14ac:dyDescent="0.25">
      <c r="D65" s="4"/>
      <c r="G65" s="6"/>
      <c r="H65" s="4"/>
      <c r="I65" s="4"/>
      <c r="J65" s="4"/>
      <c r="K65" s="4"/>
      <c r="L65" s="17"/>
      <c r="M65" s="19"/>
      <c r="N65"/>
      <c r="U65">
        <v>20</v>
      </c>
      <c r="V65" s="1" t="s">
        <v>23</v>
      </c>
      <c r="W65" s="2">
        <v>668924.51077368413</v>
      </c>
    </row>
    <row r="66" spans="4:23" ht="15.75" x14ac:dyDescent="0.25">
      <c r="G66" s="6"/>
      <c r="H66" s="4"/>
      <c r="I66" s="4"/>
      <c r="J66" s="4"/>
      <c r="K66" s="4"/>
      <c r="L66" s="17"/>
      <c r="M66" s="19"/>
      <c r="N66"/>
      <c r="U66">
        <v>21</v>
      </c>
      <c r="V66" s="1" t="s">
        <v>24</v>
      </c>
      <c r="W66" s="2">
        <v>138796.65144078946</v>
      </c>
    </row>
    <row r="67" spans="4:23" ht="15.75" x14ac:dyDescent="0.25">
      <c r="G67" s="6"/>
      <c r="H67" s="4"/>
      <c r="I67" s="4"/>
      <c r="J67" s="4"/>
      <c r="K67" s="4"/>
      <c r="L67" s="17"/>
      <c r="M67" s="19"/>
      <c r="N67"/>
      <c r="U67">
        <v>22</v>
      </c>
      <c r="V67" s="1" t="s">
        <v>31</v>
      </c>
      <c r="W67" s="2">
        <f>SUM(L33:L35)</f>
        <v>449450.59628548025</v>
      </c>
    </row>
    <row r="68" spans="4:23" ht="15.75" x14ac:dyDescent="0.25">
      <c r="G68" s="6"/>
      <c r="H68" s="4"/>
      <c r="I68" s="4"/>
      <c r="J68" s="4"/>
      <c r="K68" s="4"/>
      <c r="L68" s="20"/>
      <c r="M68" s="19"/>
      <c r="N68"/>
      <c r="V68" s="5"/>
      <c r="W68" s="4">
        <f>SUM(W46:W67)</f>
        <v>9805516.5009160023</v>
      </c>
    </row>
    <row r="69" spans="4:23" ht="15.75" x14ac:dyDescent="0.25">
      <c r="G69" s="6"/>
      <c r="H69" s="4"/>
      <c r="I69" s="4"/>
      <c r="J69" s="4"/>
      <c r="K69" s="4"/>
      <c r="L69" s="17"/>
      <c r="M69" s="21"/>
      <c r="N69"/>
      <c r="V69" s="5"/>
      <c r="W69" s="4"/>
    </row>
    <row r="70" spans="4:23" ht="15.75" x14ac:dyDescent="0.25">
      <c r="G70" s="6"/>
      <c r="H70" s="16"/>
      <c r="I70" s="16"/>
      <c r="J70" s="16"/>
      <c r="K70" s="16"/>
      <c r="L70" s="17"/>
      <c r="M70" s="21"/>
      <c r="N70"/>
      <c r="V70" s="7" t="s">
        <v>33</v>
      </c>
      <c r="W70" s="8">
        <f>SUM(W64:W67)</f>
        <v>2059925.6756869999</v>
      </c>
    </row>
    <row r="71" spans="4:23" ht="15.75" x14ac:dyDescent="0.25">
      <c r="M71" s="21"/>
      <c r="N71"/>
      <c r="V71" s="7" t="s">
        <v>34</v>
      </c>
      <c r="W71" s="9">
        <f>W70/W68*100</f>
        <v>21.007824274168197</v>
      </c>
    </row>
    <row r="72" spans="4:23" x14ac:dyDescent="0.25">
      <c r="N72"/>
    </row>
    <row r="73" spans="4:23" x14ac:dyDescent="0.25">
      <c r="N73"/>
    </row>
  </sheetData>
  <sortState xmlns:xlrd2="http://schemas.microsoft.com/office/spreadsheetml/2017/richdata2" ref="B3:L20">
    <sortCondition descending="1" ref="L3:L20"/>
  </sortState>
  <mergeCells count="6">
    <mergeCell ref="C41:J42"/>
    <mergeCell ref="A37:B37"/>
    <mergeCell ref="A9:L9"/>
    <mergeCell ref="A10:B10"/>
    <mergeCell ref="A29:B29"/>
    <mergeCell ref="A36:B36"/>
  </mergeCells>
  <printOptions horizontalCentered="1" verticalCentered="1"/>
  <pageMargins left="0.5" right="0.5" top="0.75" bottom="0.75" header="0.3" footer="0.3"/>
  <pageSetup scale="85" orientation="landscape" r:id="rId1"/>
  <ignoredErrors>
    <ignoredError sqref="H29:I29 C36:D3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20058f-962e-4714-94be-9ada6463a423">
      <Terms xmlns="http://schemas.microsoft.com/office/infopath/2007/PartnerControls"/>
    </lcf76f155ced4ddcb4097134ff3c332f>
    <TaxCatchAll xmlns="e234cb40-727e-478a-a1b2-0db8b2c44b9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970D7CFBE3846B827A1AB49688E6B" ma:contentTypeVersion="18" ma:contentTypeDescription="Create a new document." ma:contentTypeScope="" ma:versionID="efc36ebd307c076599e1b38a00aa8e5c">
  <xsd:schema xmlns:xsd="http://www.w3.org/2001/XMLSchema" xmlns:xs="http://www.w3.org/2001/XMLSchema" xmlns:p="http://schemas.microsoft.com/office/2006/metadata/properties" xmlns:ns2="8f20058f-962e-4714-94be-9ada6463a423" xmlns:ns3="e234cb40-727e-478a-a1b2-0db8b2c44b94" targetNamespace="http://schemas.microsoft.com/office/2006/metadata/properties" ma:root="true" ma:fieldsID="2a2caac829988309fe1d58e1f55989ca" ns2:_="" ns3:_="">
    <xsd:import namespace="8f20058f-962e-4714-94be-9ada6463a423"/>
    <xsd:import namespace="e234cb40-727e-478a-a1b2-0db8b2c44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058f-962e-4714-94be-9ada6463a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7455382-2f32-4d23-bb8b-28003e0e8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4cb40-727e-478a-a1b2-0db8b2c44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e51bc7-2138-49bc-8f7a-da93ae3453bc}" ma:internalName="TaxCatchAll" ma:showField="CatchAllData" ma:web="e234cb40-727e-478a-a1b2-0db8b2c44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27B4C3-C55E-45EA-A2ED-BC6E28F37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F71B7-42E5-4163-93C5-B1C2CE693673}">
  <ds:schemaRefs>
    <ds:schemaRef ds:uri="http://schemas.microsoft.com/office/2006/documentManagement/types"/>
    <ds:schemaRef ds:uri="http://purl.org/dc/terms/"/>
    <ds:schemaRef ds:uri="http://purl.org/dc/elements/1.1/"/>
    <ds:schemaRef ds:uri="8f20058f-962e-4714-94be-9ada6463a423"/>
    <ds:schemaRef ds:uri="http://schemas.openxmlformats.org/package/2006/metadata/core-properties"/>
    <ds:schemaRef ds:uri="http://schemas.microsoft.com/office/2006/metadata/properties"/>
    <ds:schemaRef ds:uri="http://purl.org/dc/dcmitype/"/>
    <ds:schemaRef ds:uri="e234cb40-727e-478a-a1b2-0db8b2c44b94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A76585-355A-42BB-877F-10CCFAE8F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0058f-962e-4714-94be-9ada6463a423"/>
    <ds:schemaRef ds:uri="e234cb40-727e-478a-a1b2-0db8b2c44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Database Description</vt:lpstr>
      <vt:lpstr>Content</vt:lpstr>
      <vt:lpstr>Dhaman's Operations 2008-23</vt:lpstr>
      <vt:lpstr>Dhaman Operations (as exporter)</vt:lpstr>
      <vt:lpstr>Dhaman's Operations as importer</vt:lpstr>
      <vt:lpstr>Sectoral Distribution </vt:lpstr>
      <vt:lpstr>Outstading Commitments</vt:lpstr>
      <vt:lpstr> Dhaman 1975-2023</vt:lpstr>
      <vt:lpstr>ج26 ش 18</vt:lpstr>
      <vt:lpstr>' Dhaman 1975-2023'!Print_Area</vt:lpstr>
      <vt:lpstr>Content!Print_Area</vt:lpstr>
      <vt:lpstr>'Database Description'!Print_Area</vt:lpstr>
      <vt:lpstr>'Dhaman Operations (as exporter)'!Print_Area</vt:lpstr>
      <vt:lpstr>'Dhaman''s Operations 2008-23'!Print_Area</vt:lpstr>
      <vt:lpstr>'Dhaman''s Operations as importer'!Print_Area</vt:lpstr>
      <vt:lpstr>'Outstading Commitments'!Print_Area</vt:lpstr>
      <vt:lpstr>'Sectoral Distribution '!Print_Area</vt:lpstr>
      <vt:lpstr>'ج26 ش 18'!Print_Area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Qmahieh</dc:creator>
  <cp:lastModifiedBy>Anis Oueslati</cp:lastModifiedBy>
  <cp:lastPrinted>2025-01-21T08:47:33Z</cp:lastPrinted>
  <dcterms:created xsi:type="dcterms:W3CDTF">2013-09-12T06:56:11Z</dcterms:created>
  <dcterms:modified xsi:type="dcterms:W3CDTF">2025-01-21T08:47:48Z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0x0101007F4970D7CFBE3846B827A1AB49688E6B</vt:lpwstr>
  </property>
  <property fmtid="{D5CDD505-2E9C-101B-9397-08002B2CF9AE}" pid="3" name="Order">
    <vt:r8>2727600</vt:r8>
  </property>
  <property fmtid="{D5CDD505-2E9C-101B-9397-08002B2CF9AE}" pid="4" name="MediaServiceImageTags">
    <vt:lpwstr/>
  </property>
</Properties>
</file>